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zubkepa\Desktop\"/>
    </mc:Choice>
  </mc:AlternateContent>
  <xr:revisionPtr revIDLastSave="0" documentId="8_{D30C4E03-437C-4FDD-A7E0-C029B6C95653}" xr6:coauthVersionLast="47" xr6:coauthVersionMax="47" xr10:uidLastSave="{00000000-0000-0000-0000-000000000000}"/>
  <bookViews>
    <workbookView xWindow="-110" yWindow="-110" windowWidth="19420" windowHeight="11500" activeTab="3" xr2:uid="{C581BE06-D0EB-4401-B6DD-0EFF30A22A1C}"/>
  </bookViews>
  <sheets>
    <sheet name="Overview" sheetId="9" r:id="rId1"/>
    <sheet name="Entries" sheetId="1" r:id="rId2"/>
    <sheet name="Scores" sheetId="8" r:id="rId3"/>
    <sheet name="CH-Results" sheetId="5" r:id="rId4"/>
    <sheet name="CH-Ties" sheetId="10" r:id="rId5"/>
    <sheet name="DN-Results" sheetId="7" r:id="rId6"/>
    <sheet name="DN-Ties"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 i="5" l="1"/>
  <c r="A31" i="5"/>
  <c r="A30" i="5"/>
  <c r="A29" i="5"/>
  <c r="A28" i="5"/>
  <c r="A27" i="5"/>
  <c r="A26" i="5"/>
  <c r="A25" i="5"/>
  <c r="A24" i="5"/>
  <c r="A23" i="5"/>
  <c r="A22" i="5"/>
  <c r="A21" i="5"/>
  <c r="A20" i="5"/>
  <c r="A19" i="5"/>
  <c r="A18" i="5"/>
  <c r="A17" i="5"/>
  <c r="A16" i="5"/>
  <c r="A15" i="5"/>
  <c r="A14" i="5"/>
  <c r="A13" i="5"/>
  <c r="A12" i="5"/>
  <c r="A11" i="5"/>
  <c r="A10" i="5"/>
  <c r="A9" i="5"/>
  <c r="A8" i="5"/>
  <c r="A7" i="5"/>
  <c r="A6" i="5"/>
  <c r="A5" i="5"/>
  <c r="A4" i="5"/>
  <c r="N32" i="5"/>
  <c r="N31" i="5"/>
  <c r="N30" i="5"/>
  <c r="N29" i="5"/>
  <c r="N28" i="5"/>
  <c r="N27" i="5"/>
  <c r="N26" i="5"/>
  <c r="N25" i="5"/>
  <c r="N24" i="5"/>
  <c r="N23" i="5"/>
  <c r="N22" i="5"/>
  <c r="N21" i="5"/>
  <c r="N20" i="5"/>
  <c r="N19" i="5"/>
  <c r="N18" i="5"/>
  <c r="N17" i="5"/>
  <c r="N16" i="5"/>
  <c r="N15" i="5"/>
  <c r="N14" i="5"/>
  <c r="N13" i="5"/>
  <c r="N12" i="5"/>
  <c r="N11" i="5"/>
  <c r="N10" i="5"/>
  <c r="N9" i="5"/>
  <c r="N8" i="5"/>
  <c r="N7" i="5"/>
  <c r="N6" i="5"/>
  <c r="N5" i="5"/>
  <c r="N4" i="5"/>
  <c r="AA32" i="5"/>
  <c r="AA31" i="5"/>
  <c r="AA30" i="5"/>
  <c r="AA29" i="5"/>
  <c r="AA28" i="5"/>
  <c r="AA27" i="5"/>
  <c r="AA26" i="5"/>
  <c r="AA25" i="5"/>
  <c r="AA24" i="5"/>
  <c r="AA23" i="5"/>
  <c r="AA22" i="5"/>
  <c r="AA21" i="5"/>
  <c r="AA20" i="5"/>
  <c r="AA19" i="5"/>
  <c r="AA18" i="5"/>
  <c r="AA17" i="5"/>
  <c r="AA16" i="5"/>
  <c r="AA15" i="5"/>
  <c r="AA14" i="5"/>
  <c r="AA13" i="5"/>
  <c r="AA12" i="5"/>
  <c r="AA11" i="5"/>
  <c r="AA10" i="5"/>
  <c r="AA9" i="5"/>
  <c r="AA8" i="5"/>
  <c r="AA7" i="5"/>
  <c r="AA6" i="5"/>
  <c r="AA5" i="5"/>
  <c r="AA4" i="5"/>
  <c r="AN22" i="5"/>
  <c r="AN23" i="5"/>
  <c r="AN24" i="5"/>
  <c r="AN25" i="5"/>
  <c r="AN26" i="5"/>
  <c r="AN27" i="5"/>
  <c r="AN28" i="5"/>
  <c r="AN29" i="5"/>
  <c r="AN30" i="5"/>
  <c r="AN31" i="5"/>
  <c r="AN32" i="5"/>
  <c r="Q32" i="7"/>
  <c r="Q31" i="7"/>
  <c r="Q30" i="7"/>
  <c r="Q29" i="7"/>
  <c r="Q28" i="7"/>
  <c r="Q27" i="7"/>
  <c r="Q26" i="7"/>
  <c r="Q25" i="7"/>
  <c r="Q24" i="7"/>
  <c r="Q23" i="7"/>
  <c r="Q22" i="7"/>
  <c r="Q21" i="7"/>
  <c r="Q20" i="7"/>
  <c r="Q19" i="7"/>
  <c r="Q18" i="7"/>
  <c r="Q17" i="7"/>
  <c r="I32" i="7"/>
  <c r="I31" i="7"/>
  <c r="I30" i="7"/>
  <c r="I29" i="7"/>
  <c r="I28" i="7"/>
  <c r="I27" i="7"/>
  <c r="I26" i="7"/>
  <c r="I25" i="7"/>
  <c r="I24" i="7"/>
  <c r="I23" i="7"/>
  <c r="I22" i="7"/>
  <c r="I21" i="7"/>
  <c r="I20" i="7"/>
  <c r="I19" i="7"/>
  <c r="I18" i="7"/>
  <c r="I17" i="7"/>
  <c r="I16" i="7"/>
  <c r="I15" i="7"/>
  <c r="I14" i="7"/>
  <c r="I13" i="7"/>
  <c r="I12" i="7"/>
  <c r="A17" i="7"/>
  <c r="A18" i="7"/>
  <c r="A19" i="7"/>
  <c r="A20" i="7"/>
  <c r="A21" i="7"/>
  <c r="A22" i="7"/>
  <c r="A23" i="7"/>
  <c r="A24" i="7"/>
  <c r="A25" i="7"/>
  <c r="A26" i="7"/>
  <c r="A27" i="7"/>
  <c r="A28" i="7"/>
  <c r="A29" i="7"/>
  <c r="A30" i="7"/>
  <c r="A31" i="7"/>
  <c r="A32" i="7"/>
  <c r="Y21" i="7"/>
  <c r="Y22" i="7"/>
  <c r="Y23" i="7"/>
  <c r="Y24" i="7"/>
  <c r="Y25" i="7"/>
  <c r="Y26" i="7"/>
  <c r="Y27" i="7"/>
  <c r="Y28" i="7"/>
  <c r="Y29" i="7"/>
  <c r="Y30" i="7"/>
  <c r="Y31" i="7"/>
  <c r="Y32" i="7"/>
  <c r="Y21" i="12"/>
  <c r="Y22" i="12"/>
  <c r="Y23" i="12"/>
  <c r="Y24" i="12"/>
  <c r="Y25" i="12"/>
  <c r="Y26" i="12"/>
  <c r="Y27" i="12"/>
  <c r="Y28" i="12"/>
  <c r="Y29" i="12"/>
  <c r="Y30" i="12"/>
  <c r="Y31" i="12"/>
  <c r="Y32" i="12"/>
  <c r="Q17" i="12"/>
  <c r="Q18" i="12"/>
  <c r="Q19" i="12"/>
  <c r="Q20" i="12"/>
  <c r="Q21" i="12"/>
  <c r="Q22" i="12"/>
  <c r="Q23" i="12"/>
  <c r="Q24" i="12"/>
  <c r="Q25" i="12"/>
  <c r="Q26" i="12"/>
  <c r="Q27" i="12"/>
  <c r="Q28" i="12"/>
  <c r="Q29" i="12"/>
  <c r="Q30" i="12"/>
  <c r="Q31" i="12"/>
  <c r="Q32" i="12"/>
  <c r="A17" i="12"/>
  <c r="A18" i="12"/>
  <c r="A19" i="12"/>
  <c r="A20" i="12"/>
  <c r="A21" i="12"/>
  <c r="A22" i="12"/>
  <c r="A23" i="12"/>
  <c r="A24" i="12"/>
  <c r="A25" i="12"/>
  <c r="A26" i="12"/>
  <c r="A27" i="12"/>
  <c r="A28" i="12"/>
  <c r="A29" i="12"/>
  <c r="A30" i="12"/>
  <c r="A31" i="12"/>
  <c r="A32" i="12"/>
  <c r="AO21" i="12" a="1"/>
  <c r="AO21" i="12" s="1"/>
  <c r="AO22" i="12" a="1"/>
  <c r="AO22" i="12" s="1"/>
  <c r="AO23" i="12" a="1"/>
  <c r="AO23" i="12" s="1"/>
  <c r="AO24" i="12" a="1"/>
  <c r="AO24" i="12" s="1"/>
  <c r="AO25" i="12" a="1"/>
  <c r="AO25" i="12" s="1"/>
  <c r="AO26" i="12" a="1"/>
  <c r="AO26" i="12" s="1"/>
  <c r="AO27" i="12" a="1"/>
  <c r="AO27" i="12" s="1"/>
  <c r="AO28" i="12" a="1"/>
  <c r="AO28" i="12" s="1"/>
  <c r="AO29" i="12" a="1"/>
  <c r="AO29" i="12" s="1"/>
  <c r="AO30" i="12" a="1"/>
  <c r="AO30" i="12" s="1"/>
  <c r="AO31" i="12" a="1"/>
  <c r="AO31" i="12" s="1"/>
  <c r="AO32" i="12" a="1"/>
  <c r="AO32" i="12" s="1"/>
  <c r="AM21" i="12"/>
  <c r="AM22" i="12"/>
  <c r="AM23" i="12"/>
  <c r="AM24" i="12"/>
  <c r="AM25" i="12"/>
  <c r="AM26" i="12"/>
  <c r="AM27" i="12"/>
  <c r="AM28" i="12"/>
  <c r="AM29" i="12"/>
  <c r="AM30" i="12"/>
  <c r="AM31" i="12"/>
  <c r="AM32" i="12"/>
  <c r="AL21" i="12"/>
  <c r="AL22" i="12"/>
  <c r="AL23" i="12"/>
  <c r="AL24" i="12"/>
  <c r="AL25" i="12"/>
  <c r="AL26" i="12"/>
  <c r="AL27" i="12"/>
  <c r="AL28" i="12"/>
  <c r="AL29" i="12"/>
  <c r="AL30" i="12"/>
  <c r="AL31" i="12"/>
  <c r="AL32" i="12"/>
  <c r="AK21" i="12"/>
  <c r="AK22" i="12"/>
  <c r="AK23" i="12"/>
  <c r="AK24" i="12"/>
  <c r="AK25" i="12"/>
  <c r="AK26" i="12"/>
  <c r="AK27" i="12"/>
  <c r="AK28" i="12"/>
  <c r="AK29" i="12"/>
  <c r="AK30" i="12"/>
  <c r="AK31" i="12"/>
  <c r="AK32" i="12"/>
  <c r="AJ21" i="12"/>
  <c r="AJ22" i="12"/>
  <c r="AJ23" i="12"/>
  <c r="AJ24" i="12"/>
  <c r="AJ25" i="12"/>
  <c r="AJ26" i="12"/>
  <c r="AJ27" i="12"/>
  <c r="AJ28" i="12"/>
  <c r="AJ29" i="12"/>
  <c r="AJ30" i="12"/>
  <c r="AJ31" i="12"/>
  <c r="AJ32" i="12"/>
  <c r="AI21" i="12"/>
  <c r="AI22" i="12"/>
  <c r="AI23" i="12"/>
  <c r="AI24" i="12"/>
  <c r="AI25" i="12"/>
  <c r="AI26" i="12"/>
  <c r="AI27" i="12"/>
  <c r="AI28" i="12"/>
  <c r="AI29" i="12"/>
  <c r="AI30" i="12"/>
  <c r="AI31" i="12"/>
  <c r="AI32" i="12"/>
  <c r="AH21" i="12"/>
  <c r="AH22" i="12"/>
  <c r="AH23" i="12"/>
  <c r="AH24" i="12"/>
  <c r="AH25" i="12"/>
  <c r="AH26" i="12"/>
  <c r="AH27" i="12"/>
  <c r="AH28" i="12"/>
  <c r="AH29" i="12"/>
  <c r="AH30" i="12"/>
  <c r="AH31" i="12"/>
  <c r="AH32" i="12"/>
  <c r="AN32" i="12"/>
  <c r="AN31" i="12"/>
  <c r="AN30" i="12"/>
  <c r="AN29" i="12"/>
  <c r="AN28" i="12"/>
  <c r="AN27" i="12"/>
  <c r="AN26" i="12"/>
  <c r="AN25" i="12"/>
  <c r="AN24" i="12"/>
  <c r="AN23" i="12"/>
  <c r="AN22" i="12"/>
  <c r="AN21" i="12"/>
  <c r="AN22" i="10"/>
  <c r="AN23" i="10"/>
  <c r="AN24" i="10"/>
  <c r="AN25" i="10"/>
  <c r="AN26" i="10"/>
  <c r="AN27" i="10"/>
  <c r="AN28" i="10"/>
  <c r="AN29" i="10"/>
  <c r="AN30" i="10"/>
  <c r="AN31" i="10"/>
  <c r="AN32" i="10"/>
  <c r="I32" i="12"/>
  <c r="I31" i="12"/>
  <c r="I30" i="12"/>
  <c r="I29" i="12"/>
  <c r="I28" i="12"/>
  <c r="I27" i="12"/>
  <c r="I26" i="12"/>
  <c r="I25" i="12"/>
  <c r="I24" i="12"/>
  <c r="I23" i="12"/>
  <c r="I22" i="12"/>
  <c r="I21" i="12"/>
  <c r="I20" i="12"/>
  <c r="I19" i="12"/>
  <c r="I18" i="12"/>
  <c r="I17" i="12"/>
  <c r="I16" i="12"/>
  <c r="I15" i="12"/>
  <c r="I14" i="12"/>
  <c r="I13" i="12"/>
  <c r="I12" i="12"/>
  <c r="AA30" i="10"/>
  <c r="N30" i="10"/>
  <c r="A30" i="10"/>
  <c r="AA29" i="10"/>
  <c r="N29" i="10"/>
  <c r="A29" i="10"/>
  <c r="AA28" i="10"/>
  <c r="N28" i="10"/>
  <c r="A28" i="10"/>
  <c r="AA27" i="10"/>
  <c r="N27" i="10"/>
  <c r="A27" i="10"/>
  <c r="AA26" i="10"/>
  <c r="N26" i="10"/>
  <c r="A26" i="10"/>
  <c r="AA25" i="10"/>
  <c r="N25" i="10"/>
  <c r="A25" i="10"/>
  <c r="AA24" i="10"/>
  <c r="N24" i="10"/>
  <c r="A24" i="10"/>
  <c r="AA23" i="10"/>
  <c r="N23" i="10"/>
  <c r="A23" i="10"/>
  <c r="AA22" i="10"/>
  <c r="N22" i="10"/>
  <c r="A22" i="10"/>
  <c r="AA32" i="10"/>
  <c r="N32" i="10"/>
  <c r="A32" i="10"/>
  <c r="AA31" i="10"/>
  <c r="N31" i="10"/>
  <c r="A31" i="10"/>
  <c r="I56" i="8" l="1"/>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148" i="8"/>
  <c r="I149" i="8"/>
  <c r="I150" i="8"/>
  <c r="I151" i="8"/>
  <c r="I152" i="8"/>
  <c r="I153" i="8"/>
  <c r="I154" i="8"/>
  <c r="I155" i="8"/>
  <c r="I156" i="8"/>
  <c r="I157" i="8"/>
  <c r="I158" i="8"/>
  <c r="I159" i="8"/>
  <c r="I160" i="8"/>
  <c r="I161" i="8"/>
  <c r="I162" i="8"/>
  <c r="I163" i="8"/>
  <c r="I164" i="8"/>
  <c r="I165" i="8"/>
  <c r="I166" i="8"/>
  <c r="I167" i="8"/>
  <c r="I168" i="8"/>
  <c r="I169" i="8"/>
  <c r="I170" i="8"/>
  <c r="I171" i="8"/>
  <c r="I172" i="8"/>
  <c r="I173" i="8"/>
  <c r="I174" i="8"/>
  <c r="I175" i="8"/>
  <c r="I176" i="8"/>
  <c r="I177" i="8"/>
  <c r="I178" i="8"/>
  <c r="I179" i="8"/>
  <c r="I180" i="8"/>
  <c r="I181" i="8"/>
  <c r="I182" i="8"/>
  <c r="I183" i="8"/>
  <c r="I184" i="8"/>
  <c r="I185" i="8"/>
  <c r="I186" i="8"/>
  <c r="I187" i="8"/>
  <c r="I188" i="8"/>
  <c r="I189" i="8"/>
  <c r="I190" i="8"/>
  <c r="I191" i="8"/>
  <c r="I192" i="8"/>
  <c r="I193" i="8"/>
  <c r="I194" i="8"/>
  <c r="I195" i="8"/>
  <c r="I196" i="8"/>
  <c r="I197" i="8"/>
  <c r="I198" i="8"/>
  <c r="I199" i="8"/>
  <c r="I200" i="8"/>
  <c r="I201" i="8"/>
  <c r="I202" i="8"/>
  <c r="I203" i="8"/>
  <c r="I204" i="8"/>
  <c r="I205" i="8"/>
  <c r="I206" i="8"/>
  <c r="I207" i="8"/>
  <c r="I208" i="8"/>
  <c r="I209" i="8"/>
  <c r="I210" i="8"/>
  <c r="I211" i="8"/>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2" i="8"/>
  <c r="L7" i="1"/>
  <c r="M7" i="1"/>
  <c r="L6" i="1"/>
  <c r="M6" i="1"/>
  <c r="L5" i="1"/>
  <c r="M5" i="1"/>
  <c r="L4" i="1"/>
  <c r="M4" i="1"/>
  <c r="L3" i="1"/>
  <c r="M3" i="1"/>
  <c r="L2" i="1"/>
  <c r="M2" i="1"/>
  <c r="L1" i="1"/>
  <c r="M1" i="1"/>
  <c r="O7" i="1"/>
  <c r="N7" i="1"/>
  <c r="O6" i="1"/>
  <c r="N6" i="1"/>
  <c r="O5" i="1"/>
  <c r="N5" i="1"/>
  <c r="O4" i="1"/>
  <c r="N4" i="1"/>
  <c r="O3" i="1"/>
  <c r="N3" i="1"/>
  <c r="O2" i="1"/>
  <c r="N2" i="1"/>
  <c r="O1" i="1"/>
  <c r="N1" i="1"/>
  <c r="L210" i="1"/>
  <c r="M210" i="1"/>
  <c r="L209" i="1"/>
  <c r="M209" i="1"/>
  <c r="L208" i="1"/>
  <c r="M208" i="1"/>
  <c r="L207" i="1"/>
  <c r="M207" i="1"/>
  <c r="L206" i="1"/>
  <c r="M206" i="1"/>
  <c r="L205" i="1"/>
  <c r="M205" i="1"/>
  <c r="L204" i="1"/>
  <c r="M204" i="1"/>
  <c r="L203" i="1"/>
  <c r="M203" i="1"/>
  <c r="L202" i="1"/>
  <c r="M202" i="1"/>
  <c r="L201" i="1"/>
  <c r="M201" i="1"/>
  <c r="L200" i="1"/>
  <c r="M200" i="1"/>
  <c r="L199" i="1"/>
  <c r="M199" i="1"/>
  <c r="L198" i="1"/>
  <c r="M198" i="1"/>
  <c r="L197" i="1"/>
  <c r="M197" i="1"/>
  <c r="L196" i="1"/>
  <c r="M196" i="1"/>
  <c r="L195" i="1"/>
  <c r="M195" i="1"/>
  <c r="L194" i="1"/>
  <c r="M194" i="1"/>
  <c r="L193" i="1"/>
  <c r="M193" i="1"/>
  <c r="L192" i="1"/>
  <c r="M192" i="1"/>
  <c r="L191" i="1"/>
  <c r="M191" i="1"/>
  <c r="L190" i="1"/>
  <c r="M190" i="1"/>
  <c r="L189" i="1"/>
  <c r="M189" i="1"/>
  <c r="L188" i="1"/>
  <c r="M188" i="1"/>
  <c r="L187" i="1"/>
  <c r="M187" i="1"/>
  <c r="L186" i="1"/>
  <c r="M186" i="1"/>
  <c r="L185" i="1"/>
  <c r="M185" i="1"/>
  <c r="L184" i="1"/>
  <c r="M184" i="1"/>
  <c r="L183" i="1"/>
  <c r="M183" i="1"/>
  <c r="L182" i="1"/>
  <c r="M182" i="1"/>
  <c r="L181" i="1"/>
  <c r="M181" i="1"/>
  <c r="L180" i="1"/>
  <c r="M180" i="1"/>
  <c r="L179" i="1"/>
  <c r="M179" i="1"/>
  <c r="L178" i="1"/>
  <c r="M178" i="1"/>
  <c r="L177" i="1"/>
  <c r="M177" i="1"/>
  <c r="L176" i="1"/>
  <c r="M176" i="1"/>
  <c r="L175" i="1"/>
  <c r="M175" i="1"/>
  <c r="L174" i="1"/>
  <c r="M174" i="1"/>
  <c r="L173" i="1"/>
  <c r="M173" i="1"/>
  <c r="L172" i="1"/>
  <c r="M172" i="1"/>
  <c r="L171" i="1"/>
  <c r="M171" i="1"/>
  <c r="L170" i="1"/>
  <c r="M170" i="1"/>
  <c r="L169" i="1"/>
  <c r="M169" i="1"/>
  <c r="L168" i="1"/>
  <c r="M168" i="1"/>
  <c r="L167" i="1"/>
  <c r="M167" i="1"/>
  <c r="L166" i="1"/>
  <c r="M166" i="1"/>
  <c r="L165" i="1"/>
  <c r="M165" i="1"/>
  <c r="L164" i="1"/>
  <c r="M164" i="1"/>
  <c r="L163" i="1"/>
  <c r="M163" i="1"/>
  <c r="L162" i="1"/>
  <c r="M162" i="1"/>
  <c r="L161" i="1"/>
  <c r="M161" i="1"/>
  <c r="L160" i="1"/>
  <c r="M160" i="1"/>
  <c r="L159" i="1"/>
  <c r="M159" i="1"/>
  <c r="L158" i="1"/>
  <c r="M158" i="1"/>
  <c r="L157" i="1"/>
  <c r="M157" i="1"/>
  <c r="L156" i="1"/>
  <c r="M156" i="1"/>
  <c r="L155" i="1"/>
  <c r="M155" i="1"/>
  <c r="L154" i="1"/>
  <c r="M154" i="1"/>
  <c r="L153" i="1"/>
  <c r="M153" i="1"/>
  <c r="L152" i="1"/>
  <c r="M152" i="1"/>
  <c r="L151" i="1"/>
  <c r="M151" i="1"/>
  <c r="L150" i="1"/>
  <c r="M150" i="1"/>
  <c r="L149" i="1"/>
  <c r="M149" i="1"/>
  <c r="L148" i="1"/>
  <c r="M148" i="1"/>
  <c r="L147" i="1"/>
  <c r="M147" i="1"/>
  <c r="L146" i="1"/>
  <c r="M146" i="1"/>
  <c r="L145" i="1"/>
  <c r="M145" i="1"/>
  <c r="L144" i="1"/>
  <c r="M144" i="1"/>
  <c r="L143" i="1"/>
  <c r="M143" i="1"/>
  <c r="L142" i="1"/>
  <c r="M142" i="1"/>
  <c r="L141" i="1"/>
  <c r="M141" i="1"/>
  <c r="L140" i="1"/>
  <c r="M140" i="1"/>
  <c r="L139" i="1"/>
  <c r="M139" i="1"/>
  <c r="L138" i="1"/>
  <c r="M138" i="1"/>
  <c r="L137" i="1"/>
  <c r="M137" i="1"/>
  <c r="L136" i="1"/>
  <c r="M136" i="1"/>
  <c r="L135" i="1"/>
  <c r="M135" i="1"/>
  <c r="L134" i="1"/>
  <c r="M134" i="1"/>
  <c r="L133" i="1"/>
  <c r="M133" i="1"/>
  <c r="L132" i="1"/>
  <c r="M132" i="1"/>
  <c r="L131" i="1"/>
  <c r="M131" i="1"/>
  <c r="L130" i="1"/>
  <c r="M130" i="1"/>
  <c r="L129" i="1"/>
  <c r="M129" i="1"/>
  <c r="L128" i="1"/>
  <c r="M128" i="1"/>
  <c r="L127" i="1"/>
  <c r="M127" i="1"/>
  <c r="L126" i="1"/>
  <c r="M126" i="1"/>
  <c r="L125" i="1"/>
  <c r="M125" i="1"/>
  <c r="L124" i="1"/>
  <c r="M124" i="1"/>
  <c r="L123" i="1"/>
  <c r="M123" i="1"/>
  <c r="L122" i="1"/>
  <c r="M122" i="1"/>
  <c r="L121" i="1"/>
  <c r="M121" i="1"/>
  <c r="L120" i="1"/>
  <c r="M120" i="1"/>
  <c r="L119" i="1"/>
  <c r="M119" i="1"/>
  <c r="L118" i="1"/>
  <c r="M118" i="1"/>
  <c r="L117" i="1"/>
  <c r="M117" i="1"/>
  <c r="L116" i="1"/>
  <c r="M116" i="1"/>
  <c r="L115" i="1"/>
  <c r="M115" i="1"/>
  <c r="L114" i="1"/>
  <c r="M114" i="1"/>
  <c r="L113" i="1"/>
  <c r="M113" i="1"/>
  <c r="L112" i="1"/>
  <c r="M112" i="1"/>
  <c r="L111" i="1"/>
  <c r="M111" i="1"/>
  <c r="L110" i="1"/>
  <c r="M110" i="1"/>
  <c r="L109" i="1"/>
  <c r="M109" i="1"/>
  <c r="L108" i="1"/>
  <c r="M108" i="1"/>
  <c r="L107" i="1"/>
  <c r="M107" i="1"/>
  <c r="L106" i="1"/>
  <c r="M106" i="1"/>
  <c r="L105" i="1"/>
  <c r="M105" i="1"/>
  <c r="L104" i="1"/>
  <c r="M104" i="1"/>
  <c r="L103" i="1"/>
  <c r="M103" i="1"/>
  <c r="L102" i="1"/>
  <c r="M102" i="1"/>
  <c r="L101" i="1"/>
  <c r="M101" i="1"/>
  <c r="L100" i="1"/>
  <c r="M100" i="1"/>
  <c r="L99" i="1"/>
  <c r="M99" i="1"/>
  <c r="O210" i="1"/>
  <c r="N210" i="1"/>
  <c r="O209" i="1"/>
  <c r="N209" i="1"/>
  <c r="O208" i="1"/>
  <c r="N208" i="1"/>
  <c r="O207" i="1"/>
  <c r="N207" i="1"/>
  <c r="O206" i="1"/>
  <c r="N206" i="1"/>
  <c r="O205" i="1"/>
  <c r="N205" i="1"/>
  <c r="O204" i="1"/>
  <c r="N204" i="1"/>
  <c r="O203" i="1"/>
  <c r="N203" i="1"/>
  <c r="O202" i="1"/>
  <c r="N202" i="1"/>
  <c r="O201" i="1"/>
  <c r="N201" i="1"/>
  <c r="O200" i="1"/>
  <c r="N200" i="1"/>
  <c r="O199" i="1"/>
  <c r="N199" i="1"/>
  <c r="O198" i="1"/>
  <c r="N198" i="1"/>
  <c r="O197" i="1"/>
  <c r="N197" i="1"/>
  <c r="O196" i="1"/>
  <c r="N196" i="1"/>
  <c r="O195" i="1"/>
  <c r="N195" i="1"/>
  <c r="O194" i="1"/>
  <c r="N194" i="1"/>
  <c r="O193" i="1"/>
  <c r="N193" i="1"/>
  <c r="O192" i="1"/>
  <c r="N192" i="1"/>
  <c r="O191" i="1"/>
  <c r="N191" i="1"/>
  <c r="O190" i="1"/>
  <c r="N190" i="1"/>
  <c r="O189" i="1"/>
  <c r="N189" i="1"/>
  <c r="O188" i="1"/>
  <c r="N188" i="1"/>
  <c r="O187" i="1"/>
  <c r="N187" i="1"/>
  <c r="O186" i="1"/>
  <c r="N186" i="1"/>
  <c r="O185" i="1"/>
  <c r="N185" i="1"/>
  <c r="O184" i="1"/>
  <c r="N184" i="1"/>
  <c r="O183" i="1"/>
  <c r="N183" i="1"/>
  <c r="O182" i="1"/>
  <c r="N182" i="1"/>
  <c r="O181" i="1"/>
  <c r="N181" i="1"/>
  <c r="O180" i="1"/>
  <c r="N180" i="1"/>
  <c r="O179" i="1"/>
  <c r="N179" i="1"/>
  <c r="O178" i="1"/>
  <c r="N178" i="1"/>
  <c r="O177" i="1"/>
  <c r="N177" i="1"/>
  <c r="O176" i="1"/>
  <c r="N176" i="1"/>
  <c r="O175" i="1"/>
  <c r="N175" i="1"/>
  <c r="O174" i="1"/>
  <c r="N174" i="1"/>
  <c r="O173" i="1"/>
  <c r="N173" i="1"/>
  <c r="O172" i="1"/>
  <c r="N172" i="1"/>
  <c r="O171" i="1"/>
  <c r="N171" i="1"/>
  <c r="O170" i="1"/>
  <c r="N170" i="1"/>
  <c r="O169" i="1"/>
  <c r="N169" i="1"/>
  <c r="O168" i="1"/>
  <c r="N168" i="1"/>
  <c r="O167" i="1"/>
  <c r="N167" i="1"/>
  <c r="O166" i="1"/>
  <c r="N166" i="1"/>
  <c r="O165" i="1"/>
  <c r="N165" i="1"/>
  <c r="O164" i="1"/>
  <c r="N164" i="1"/>
  <c r="O163" i="1"/>
  <c r="N163" i="1"/>
  <c r="O162" i="1"/>
  <c r="N162" i="1"/>
  <c r="O161" i="1"/>
  <c r="N161" i="1"/>
  <c r="O160" i="1"/>
  <c r="N160" i="1"/>
  <c r="O159" i="1"/>
  <c r="N159" i="1"/>
  <c r="O158" i="1"/>
  <c r="N158" i="1"/>
  <c r="O157" i="1"/>
  <c r="N157" i="1"/>
  <c r="O156" i="1"/>
  <c r="N156" i="1"/>
  <c r="O155" i="1"/>
  <c r="N155" i="1"/>
  <c r="O154" i="1"/>
  <c r="N154" i="1"/>
  <c r="O153" i="1"/>
  <c r="N153" i="1"/>
  <c r="O152" i="1"/>
  <c r="N152" i="1"/>
  <c r="O151" i="1"/>
  <c r="N151" i="1"/>
  <c r="O150" i="1"/>
  <c r="N150" i="1"/>
  <c r="O149" i="1"/>
  <c r="N149" i="1"/>
  <c r="O148" i="1"/>
  <c r="N148" i="1"/>
  <c r="O147" i="1"/>
  <c r="N147" i="1"/>
  <c r="O146" i="1"/>
  <c r="N146" i="1"/>
  <c r="O145" i="1"/>
  <c r="N145" i="1"/>
  <c r="O144" i="1"/>
  <c r="N144" i="1"/>
  <c r="O143" i="1"/>
  <c r="N143" i="1"/>
  <c r="O142" i="1"/>
  <c r="N142" i="1"/>
  <c r="O141" i="1"/>
  <c r="N141" i="1"/>
  <c r="O140" i="1"/>
  <c r="N140" i="1"/>
  <c r="O139" i="1"/>
  <c r="N139" i="1"/>
  <c r="O138" i="1"/>
  <c r="N138" i="1"/>
  <c r="O137" i="1"/>
  <c r="N137" i="1"/>
  <c r="O136" i="1"/>
  <c r="N136" i="1"/>
  <c r="O135" i="1"/>
  <c r="N135" i="1"/>
  <c r="O134" i="1"/>
  <c r="N134" i="1"/>
  <c r="O133" i="1"/>
  <c r="N133" i="1"/>
  <c r="O132" i="1"/>
  <c r="N132" i="1"/>
  <c r="O131" i="1"/>
  <c r="N131" i="1"/>
  <c r="O130" i="1"/>
  <c r="N130" i="1"/>
  <c r="O129" i="1"/>
  <c r="N129" i="1"/>
  <c r="O128" i="1"/>
  <c r="N128" i="1"/>
  <c r="O127" i="1"/>
  <c r="N127" i="1"/>
  <c r="O126" i="1"/>
  <c r="N126" i="1"/>
  <c r="O125" i="1"/>
  <c r="N125" i="1"/>
  <c r="O124" i="1"/>
  <c r="N124" i="1"/>
  <c r="O123" i="1"/>
  <c r="N123" i="1"/>
  <c r="O122" i="1"/>
  <c r="N122" i="1"/>
  <c r="O121" i="1"/>
  <c r="N121" i="1"/>
  <c r="O120" i="1"/>
  <c r="N120" i="1"/>
  <c r="O119" i="1"/>
  <c r="N119" i="1"/>
  <c r="O118" i="1"/>
  <c r="N118" i="1"/>
  <c r="O117" i="1"/>
  <c r="N117" i="1"/>
  <c r="O116" i="1"/>
  <c r="N116" i="1"/>
  <c r="O115" i="1"/>
  <c r="N115" i="1"/>
  <c r="O114" i="1"/>
  <c r="N114" i="1"/>
  <c r="O113" i="1"/>
  <c r="N113" i="1"/>
  <c r="O112" i="1"/>
  <c r="N112" i="1"/>
  <c r="O111" i="1"/>
  <c r="N111" i="1"/>
  <c r="O110" i="1"/>
  <c r="N110" i="1"/>
  <c r="O109" i="1"/>
  <c r="N109" i="1"/>
  <c r="O108" i="1"/>
  <c r="N108" i="1"/>
  <c r="O107" i="1"/>
  <c r="N107" i="1"/>
  <c r="O106" i="1"/>
  <c r="N106" i="1"/>
  <c r="O105" i="1"/>
  <c r="N105" i="1"/>
  <c r="O104" i="1"/>
  <c r="N104" i="1"/>
  <c r="O103" i="1"/>
  <c r="N103" i="1"/>
  <c r="O102" i="1"/>
  <c r="N102" i="1"/>
  <c r="O101" i="1"/>
  <c r="N101" i="1"/>
  <c r="O100" i="1"/>
  <c r="N100" i="1"/>
  <c r="O99" i="1"/>
  <c r="N99" i="1"/>
  <c r="L98" i="1"/>
  <c r="M98" i="1"/>
  <c r="L97" i="1"/>
  <c r="M97" i="1"/>
  <c r="L96" i="1"/>
  <c r="M96" i="1"/>
  <c r="L95" i="1"/>
  <c r="M95" i="1"/>
  <c r="L94" i="1"/>
  <c r="M94" i="1"/>
  <c r="L93" i="1"/>
  <c r="M93" i="1"/>
  <c r="L92" i="1"/>
  <c r="M92" i="1"/>
  <c r="L91" i="1"/>
  <c r="M91" i="1"/>
  <c r="L90" i="1"/>
  <c r="M90" i="1"/>
  <c r="L89" i="1"/>
  <c r="M89" i="1"/>
  <c r="L88" i="1"/>
  <c r="M88" i="1"/>
  <c r="L87" i="1"/>
  <c r="M87" i="1"/>
  <c r="L86" i="1"/>
  <c r="M86" i="1"/>
  <c r="L85" i="1"/>
  <c r="M85" i="1"/>
  <c r="L84" i="1"/>
  <c r="M84" i="1"/>
  <c r="L83" i="1"/>
  <c r="M83" i="1"/>
  <c r="L82" i="1"/>
  <c r="M82" i="1"/>
  <c r="L81" i="1"/>
  <c r="M81" i="1"/>
  <c r="L80" i="1"/>
  <c r="M80" i="1"/>
  <c r="L79" i="1"/>
  <c r="M79" i="1"/>
  <c r="L78" i="1"/>
  <c r="M78" i="1"/>
  <c r="L77" i="1"/>
  <c r="M77" i="1"/>
  <c r="L76" i="1"/>
  <c r="M76" i="1"/>
  <c r="L75" i="1"/>
  <c r="M75" i="1"/>
  <c r="L74" i="1"/>
  <c r="M74" i="1"/>
  <c r="L73" i="1"/>
  <c r="M73" i="1"/>
  <c r="L72" i="1"/>
  <c r="M72" i="1"/>
  <c r="L71" i="1"/>
  <c r="M71" i="1"/>
  <c r="L70" i="1"/>
  <c r="M70" i="1"/>
  <c r="L69" i="1"/>
  <c r="M69" i="1"/>
  <c r="L68" i="1"/>
  <c r="M68" i="1"/>
  <c r="L67" i="1"/>
  <c r="M67" i="1"/>
  <c r="L66" i="1"/>
  <c r="M66" i="1"/>
  <c r="L65" i="1"/>
  <c r="M65" i="1"/>
  <c r="L64" i="1"/>
  <c r="M64" i="1"/>
  <c r="L63" i="1"/>
  <c r="M63" i="1"/>
  <c r="L62" i="1"/>
  <c r="M62" i="1"/>
  <c r="L61" i="1"/>
  <c r="M61" i="1"/>
  <c r="L60" i="1"/>
  <c r="M60" i="1"/>
  <c r="L59" i="1"/>
  <c r="M59" i="1"/>
  <c r="L58" i="1"/>
  <c r="M58" i="1"/>
  <c r="L57" i="1"/>
  <c r="M57" i="1"/>
  <c r="L56" i="1"/>
  <c r="M56" i="1"/>
  <c r="L55" i="1"/>
  <c r="M55" i="1"/>
  <c r="L54" i="1"/>
  <c r="M54" i="1"/>
  <c r="L53" i="1"/>
  <c r="M53" i="1"/>
  <c r="L52" i="1"/>
  <c r="M52" i="1"/>
  <c r="L51" i="1"/>
  <c r="M51" i="1"/>
  <c r="L50" i="1"/>
  <c r="M50" i="1"/>
  <c r="L49" i="1"/>
  <c r="M49" i="1"/>
  <c r="L48" i="1"/>
  <c r="M48" i="1"/>
  <c r="L47" i="1"/>
  <c r="M47" i="1"/>
  <c r="L46" i="1"/>
  <c r="M46" i="1"/>
  <c r="L45" i="1"/>
  <c r="M45" i="1"/>
  <c r="L44" i="1"/>
  <c r="M44" i="1"/>
  <c r="L43" i="1"/>
  <c r="M43" i="1"/>
  <c r="L42" i="1"/>
  <c r="M42" i="1"/>
  <c r="L41" i="1"/>
  <c r="M41" i="1"/>
  <c r="L40" i="1"/>
  <c r="M40" i="1"/>
  <c r="L39" i="1"/>
  <c r="M39" i="1"/>
  <c r="L38" i="1"/>
  <c r="M38" i="1"/>
  <c r="L37" i="1"/>
  <c r="M37" i="1"/>
  <c r="L36" i="1"/>
  <c r="M36" i="1"/>
  <c r="L35" i="1"/>
  <c r="M35" i="1"/>
  <c r="L34" i="1"/>
  <c r="M34" i="1"/>
  <c r="L33" i="1"/>
  <c r="M33" i="1"/>
  <c r="L32" i="1"/>
  <c r="M32" i="1"/>
  <c r="L31" i="1"/>
  <c r="M31" i="1"/>
  <c r="L30" i="1"/>
  <c r="M30" i="1"/>
  <c r="L29" i="1"/>
  <c r="M29" i="1"/>
  <c r="O98" i="1"/>
  <c r="N98" i="1"/>
  <c r="O97" i="1"/>
  <c r="N97" i="1"/>
  <c r="O96" i="1"/>
  <c r="N96" i="1"/>
  <c r="O95" i="1"/>
  <c r="N95" i="1"/>
  <c r="O94" i="1"/>
  <c r="N94" i="1"/>
  <c r="O93" i="1"/>
  <c r="N93" i="1"/>
  <c r="O92" i="1"/>
  <c r="N92" i="1"/>
  <c r="O91" i="1"/>
  <c r="N91" i="1"/>
  <c r="O90" i="1"/>
  <c r="N90" i="1"/>
  <c r="O89" i="1"/>
  <c r="N89" i="1"/>
  <c r="O88" i="1"/>
  <c r="N88" i="1"/>
  <c r="O87" i="1"/>
  <c r="N87" i="1"/>
  <c r="O86" i="1"/>
  <c r="N86" i="1"/>
  <c r="O85" i="1"/>
  <c r="N85" i="1"/>
  <c r="O84" i="1"/>
  <c r="N84" i="1"/>
  <c r="O83" i="1"/>
  <c r="N83" i="1"/>
  <c r="O82" i="1"/>
  <c r="N82" i="1"/>
  <c r="O81" i="1"/>
  <c r="N81" i="1"/>
  <c r="O80" i="1"/>
  <c r="N80" i="1"/>
  <c r="O79" i="1"/>
  <c r="N79" i="1"/>
  <c r="O78" i="1"/>
  <c r="N78" i="1"/>
  <c r="O77" i="1"/>
  <c r="N77" i="1"/>
  <c r="O76" i="1"/>
  <c r="N76" i="1"/>
  <c r="O75" i="1"/>
  <c r="N75" i="1"/>
  <c r="O74" i="1"/>
  <c r="N74" i="1"/>
  <c r="O73" i="1"/>
  <c r="N73" i="1"/>
  <c r="O72" i="1"/>
  <c r="N72" i="1"/>
  <c r="O71" i="1"/>
  <c r="N71" i="1"/>
  <c r="O70" i="1"/>
  <c r="N70" i="1"/>
  <c r="O69" i="1"/>
  <c r="N69" i="1"/>
  <c r="O68" i="1"/>
  <c r="N68" i="1"/>
  <c r="O67" i="1"/>
  <c r="N67" i="1"/>
  <c r="O66" i="1"/>
  <c r="N66" i="1"/>
  <c r="O65" i="1"/>
  <c r="N65" i="1"/>
  <c r="O64" i="1"/>
  <c r="N64" i="1"/>
  <c r="O63" i="1"/>
  <c r="N63" i="1"/>
  <c r="O62" i="1"/>
  <c r="N62" i="1"/>
  <c r="O61" i="1"/>
  <c r="N61" i="1"/>
  <c r="O60" i="1"/>
  <c r="N60" i="1"/>
  <c r="O59" i="1"/>
  <c r="N59" i="1"/>
  <c r="O58" i="1"/>
  <c r="N58" i="1"/>
  <c r="O57" i="1"/>
  <c r="N57" i="1"/>
  <c r="O56" i="1"/>
  <c r="N56" i="1"/>
  <c r="O55" i="1"/>
  <c r="N55" i="1"/>
  <c r="O54" i="1"/>
  <c r="N54" i="1"/>
  <c r="O53" i="1"/>
  <c r="N53" i="1"/>
  <c r="O52" i="1"/>
  <c r="N52" i="1"/>
  <c r="O51" i="1"/>
  <c r="N51" i="1"/>
  <c r="O50" i="1"/>
  <c r="N50" i="1"/>
  <c r="O49" i="1"/>
  <c r="N49" i="1"/>
  <c r="O48" i="1"/>
  <c r="N48" i="1"/>
  <c r="O47" i="1"/>
  <c r="N47" i="1"/>
  <c r="O46" i="1"/>
  <c r="N46" i="1"/>
  <c r="O45" i="1"/>
  <c r="N45" i="1"/>
  <c r="O44" i="1"/>
  <c r="N44" i="1"/>
  <c r="O43" i="1"/>
  <c r="N43" i="1"/>
  <c r="O42" i="1"/>
  <c r="N42" i="1"/>
  <c r="O41" i="1"/>
  <c r="N41" i="1"/>
  <c r="O40" i="1"/>
  <c r="N40" i="1"/>
  <c r="O39" i="1"/>
  <c r="N39" i="1"/>
  <c r="O38" i="1"/>
  <c r="N38" i="1"/>
  <c r="O37" i="1"/>
  <c r="N37" i="1"/>
  <c r="O36" i="1"/>
  <c r="N36" i="1"/>
  <c r="O35" i="1"/>
  <c r="N35" i="1"/>
  <c r="O34" i="1"/>
  <c r="N34" i="1"/>
  <c r="O33" i="1"/>
  <c r="N33" i="1"/>
  <c r="O32" i="1"/>
  <c r="N32" i="1"/>
  <c r="O31" i="1"/>
  <c r="N31" i="1"/>
  <c r="O30" i="1"/>
  <c r="N30" i="1"/>
  <c r="O29" i="1"/>
  <c r="N29" i="1"/>
  <c r="L28" i="1"/>
  <c r="M28" i="1"/>
  <c r="L27" i="1"/>
  <c r="M27" i="1"/>
  <c r="L26" i="1"/>
  <c r="M26" i="1"/>
  <c r="L25" i="1"/>
  <c r="M25" i="1"/>
  <c r="L24" i="1"/>
  <c r="M24" i="1"/>
  <c r="L23" i="1"/>
  <c r="M23" i="1"/>
  <c r="L22" i="1"/>
  <c r="M22" i="1"/>
  <c r="O28" i="1"/>
  <c r="N28" i="1"/>
  <c r="O27" i="1"/>
  <c r="N27" i="1"/>
  <c r="O26" i="1"/>
  <c r="N26" i="1"/>
  <c r="O25" i="1"/>
  <c r="N25" i="1"/>
  <c r="O24" i="1"/>
  <c r="N24" i="1"/>
  <c r="O23" i="1"/>
  <c r="N23" i="1"/>
  <c r="O22" i="1"/>
  <c r="N22" i="1"/>
  <c r="L21" i="1"/>
  <c r="M21" i="1"/>
  <c r="L20" i="1"/>
  <c r="M20" i="1"/>
  <c r="L19" i="1"/>
  <c r="M19" i="1"/>
  <c r="L18" i="1"/>
  <c r="M18" i="1"/>
  <c r="L17" i="1"/>
  <c r="M17" i="1"/>
  <c r="L16" i="1"/>
  <c r="M16" i="1"/>
  <c r="L15" i="1"/>
  <c r="M15" i="1"/>
  <c r="O21" i="1"/>
  <c r="N21" i="1"/>
  <c r="O20" i="1"/>
  <c r="N20" i="1"/>
  <c r="O19" i="1"/>
  <c r="N19" i="1"/>
  <c r="O18" i="1"/>
  <c r="N18" i="1"/>
  <c r="O17" i="1"/>
  <c r="N17" i="1"/>
  <c r="O16" i="1"/>
  <c r="N16" i="1"/>
  <c r="O15" i="1"/>
  <c r="N15" i="1"/>
  <c r="L14" i="1"/>
  <c r="L13" i="1"/>
  <c r="L12" i="1"/>
  <c r="L11" i="1"/>
  <c r="L10" i="1"/>
  <c r="L9" i="1"/>
  <c r="L8" i="1"/>
  <c r="M14" i="1"/>
  <c r="M13" i="1"/>
  <c r="M12" i="1"/>
  <c r="M11" i="1"/>
  <c r="M10" i="1"/>
  <c r="M9" i="1"/>
  <c r="M8" i="1"/>
  <c r="O14" i="1"/>
  <c r="N14" i="1"/>
  <c r="O13" i="1"/>
  <c r="N13" i="1"/>
  <c r="O12" i="1"/>
  <c r="N12" i="1"/>
  <c r="O11" i="1"/>
  <c r="N11" i="1"/>
  <c r="O10" i="1"/>
  <c r="N10" i="1"/>
  <c r="O9" i="1"/>
  <c r="N9" i="1"/>
  <c r="O8" i="1"/>
  <c r="N8" i="1"/>
  <c r="A2" i="8" l="1" a="1"/>
  <c r="B3" i="12" l="1" a="1"/>
  <c r="J3" i="12" a="1"/>
  <c r="B3" i="10" a="1"/>
  <c r="B3" i="10" s="1"/>
  <c r="AO3" i="10" a="1"/>
  <c r="AB3" i="10" a="1"/>
  <c r="AB3" i="10" s="1"/>
  <c r="O3" i="10" a="1"/>
  <c r="O3" i="10" s="1"/>
  <c r="A2" i="8"/>
  <c r="R3" i="12" s="1" a="1"/>
  <c r="J3" i="12" l="1"/>
  <c r="J3" i="7" s="1" a="1"/>
  <c r="I11" i="12"/>
  <c r="R3" i="12"/>
  <c r="R3" i="7" s="1" a="1"/>
  <c r="R3" i="7" s="1"/>
  <c r="Q7" i="12"/>
  <c r="Q9" i="12"/>
  <c r="Q15" i="12"/>
  <c r="Q4" i="12"/>
  <c r="Q8" i="12"/>
  <c r="Q12" i="12"/>
  <c r="Q13" i="12"/>
  <c r="Q6" i="12"/>
  <c r="Q10" i="12"/>
  <c r="Q11" i="12"/>
  <c r="Q14" i="12"/>
  <c r="Q16" i="12"/>
  <c r="Q5" i="12"/>
  <c r="B3" i="12"/>
  <c r="A14" i="12"/>
  <c r="A16" i="12"/>
  <c r="A5" i="12"/>
  <c r="A6" i="12"/>
  <c r="A12" i="12"/>
  <c r="A13" i="12"/>
  <c r="A4" i="12"/>
  <c r="A7" i="12"/>
  <c r="A11" i="12"/>
  <c r="A15" i="12"/>
  <c r="A8" i="12"/>
  <c r="A9" i="12"/>
  <c r="A10" i="12"/>
  <c r="AN20" i="10"/>
  <c r="AN17" i="10"/>
  <c r="AN18" i="10"/>
  <c r="AN19" i="10"/>
  <c r="AN21" i="10"/>
  <c r="AN12" i="10"/>
  <c r="AN15" i="10"/>
  <c r="AN13" i="10"/>
  <c r="AN16" i="10"/>
  <c r="AN14" i="10"/>
  <c r="AO3" i="10"/>
  <c r="AN3" i="10" s="1"/>
  <c r="AN4" i="10"/>
  <c r="AN5" i="10"/>
  <c r="AN6" i="10"/>
  <c r="AN7" i="10"/>
  <c r="AN8" i="10"/>
  <c r="AN9" i="10"/>
  <c r="AN10" i="10"/>
  <c r="AN11" i="10"/>
  <c r="I6" i="12"/>
  <c r="I10" i="12"/>
  <c r="I9" i="12"/>
  <c r="I8" i="12"/>
  <c r="I7" i="12"/>
  <c r="I5" i="12"/>
  <c r="I4" i="12"/>
  <c r="A21" i="10"/>
  <c r="A18" i="10"/>
  <c r="A17" i="10"/>
  <c r="A20" i="10"/>
  <c r="A19" i="10"/>
  <c r="A16" i="10"/>
  <c r="A5" i="10"/>
  <c r="A15" i="10"/>
  <c r="A9" i="10"/>
  <c r="A7" i="10"/>
  <c r="A6" i="10"/>
  <c r="A14" i="10"/>
  <c r="A13" i="10"/>
  <c r="A12" i="10"/>
  <c r="A11" i="10"/>
  <c r="A10" i="10"/>
  <c r="A8" i="10"/>
  <c r="A4" i="10"/>
  <c r="N20" i="10"/>
  <c r="N17" i="10"/>
  <c r="N21" i="10"/>
  <c r="N19" i="10"/>
  <c r="N18" i="10"/>
  <c r="N16" i="10"/>
  <c r="N15" i="10"/>
  <c r="N14" i="10"/>
  <c r="AA19" i="10"/>
  <c r="AA18" i="10"/>
  <c r="AA17" i="10"/>
  <c r="AA21" i="10"/>
  <c r="AA20" i="10"/>
  <c r="O3" i="5" a="1"/>
  <c r="N11" i="10"/>
  <c r="N10" i="10"/>
  <c r="N4" i="10"/>
  <c r="N7" i="10"/>
  <c r="N6" i="10"/>
  <c r="N12" i="10"/>
  <c r="N9" i="10"/>
  <c r="N8" i="10"/>
  <c r="N5" i="10"/>
  <c r="N13" i="10"/>
  <c r="AA3" i="10"/>
  <c r="AA7" i="10"/>
  <c r="AA16" i="10"/>
  <c r="AA15" i="10"/>
  <c r="AA14" i="10"/>
  <c r="AA12" i="10"/>
  <c r="AA10" i="10"/>
  <c r="AA8" i="10"/>
  <c r="AA6" i="10"/>
  <c r="AA13" i="10"/>
  <c r="AA11" i="10"/>
  <c r="AA5" i="10"/>
  <c r="AA4" i="10"/>
  <c r="AA9" i="10"/>
  <c r="A3" i="10"/>
  <c r="B3" i="5" a="1"/>
  <c r="I3" i="12" l="1"/>
  <c r="J3" i="7"/>
  <c r="I3" i="7" s="1"/>
  <c r="I11" i="7"/>
  <c r="A3" i="12"/>
  <c r="B3" i="7" a="1"/>
  <c r="B3" i="7" s="1"/>
  <c r="I5" i="7"/>
  <c r="I10" i="7"/>
  <c r="I9" i="7"/>
  <c r="I8" i="7"/>
  <c r="I7" i="7"/>
  <c r="I6" i="7"/>
  <c r="I4" i="7"/>
  <c r="Q3" i="12"/>
  <c r="B3" i="5"/>
  <c r="A3" i="5" s="1"/>
  <c r="N3" i="10"/>
  <c r="O3" i="5"/>
  <c r="N3" i="5" s="1"/>
  <c r="AB3" i="5" a="1"/>
  <c r="A3" i="7" l="1"/>
  <c r="A14" i="7"/>
  <c r="A11" i="7"/>
  <c r="A15" i="7"/>
  <c r="A16" i="7"/>
  <c r="A12" i="7"/>
  <c r="A13" i="7"/>
  <c r="A4" i="7"/>
  <c r="A5" i="7"/>
  <c r="A6" i="7"/>
  <c r="A8" i="7"/>
  <c r="A10" i="7"/>
  <c r="A7" i="7"/>
  <c r="A9" i="7"/>
  <c r="Q6" i="7"/>
  <c r="Q5" i="7"/>
  <c r="Q16" i="7"/>
  <c r="Q14" i="7"/>
  <c r="Q13" i="7"/>
  <c r="Q9" i="7"/>
  <c r="Q4" i="7"/>
  <c r="Q15" i="7"/>
  <c r="Q12" i="7"/>
  <c r="Q11" i="7"/>
  <c r="Q10" i="7"/>
  <c r="Q8" i="7"/>
  <c r="Q7" i="7"/>
  <c r="Q3" i="7"/>
  <c r="AB3" i="5"/>
  <c r="AA3" i="5" s="1"/>
  <c r="AG3" i="12" l="1" a="1"/>
  <c r="AO3" i="5" a="1"/>
  <c r="AN4" i="5" l="1"/>
  <c r="AN5" i="5"/>
  <c r="AN10" i="5"/>
  <c r="AN11" i="5"/>
  <c r="AN12" i="5"/>
  <c r="AN13" i="5"/>
  <c r="AN14" i="5"/>
  <c r="AN15" i="5"/>
  <c r="AN16" i="5"/>
  <c r="AN17" i="5"/>
  <c r="AN18" i="5"/>
  <c r="AN19" i="5"/>
  <c r="AN20" i="5"/>
  <c r="AN21" i="5"/>
  <c r="AN6" i="5"/>
  <c r="AN7" i="5"/>
  <c r="AN8" i="5"/>
  <c r="AN9" i="5"/>
  <c r="AJ16" i="12"/>
  <c r="AK16" i="12" s="1"/>
  <c r="AJ10" i="12"/>
  <c r="AK10" i="12" s="1"/>
  <c r="AL15" i="12"/>
  <c r="AM15" i="12" s="1"/>
  <c r="AJ17" i="12"/>
  <c r="AK17" i="12" s="1"/>
  <c r="AL19" i="12"/>
  <c r="AM19" i="12" s="1"/>
  <c r="AL20" i="12"/>
  <c r="AM20" i="12" s="1"/>
  <c r="AH6" i="12"/>
  <c r="AI6" i="12" s="1"/>
  <c r="AH18" i="12"/>
  <c r="AI18" i="12" s="1"/>
  <c r="AH4" i="12"/>
  <c r="AI4" i="12" s="1"/>
  <c r="AH7" i="12"/>
  <c r="AI7" i="12" s="1"/>
  <c r="AJ14" i="12"/>
  <c r="AK14" i="12" s="1"/>
  <c r="AJ8" i="12"/>
  <c r="AK8" i="12" s="1"/>
  <c r="AJ15" i="12"/>
  <c r="AK15" i="12" s="1"/>
  <c r="AH9" i="12"/>
  <c r="AI9" i="12" s="1"/>
  <c r="AJ6" i="12"/>
  <c r="AK6" i="12" s="1"/>
  <c r="AL17" i="12"/>
  <c r="AM17" i="12" s="1"/>
  <c r="AH20" i="12"/>
  <c r="AI20" i="12" s="1"/>
  <c r="AJ7" i="12"/>
  <c r="AK7" i="12" s="1"/>
  <c r="AH17" i="12"/>
  <c r="AI17" i="12" s="1"/>
  <c r="AJ12" i="12"/>
  <c r="AK12" i="12" s="1"/>
  <c r="AH8" i="12"/>
  <c r="AI8" i="12" s="1"/>
  <c r="AJ13" i="12"/>
  <c r="AK13" i="12" s="1"/>
  <c r="AL7" i="12"/>
  <c r="AM7" i="12" s="1"/>
  <c r="AJ18" i="12"/>
  <c r="AK18" i="12" s="1"/>
  <c r="AJ19" i="12"/>
  <c r="AK19" i="12" s="1"/>
  <c r="AL9" i="12"/>
  <c r="AM9" i="12" s="1"/>
  <c r="AJ11" i="12"/>
  <c r="AK11" i="12" s="1"/>
  <c r="AL6" i="12"/>
  <c r="AM6" i="12" s="1"/>
  <c r="AL13" i="12"/>
  <c r="AM13" i="12" s="1"/>
  <c r="AL8" i="12"/>
  <c r="AM8" i="12" s="1"/>
  <c r="AL18" i="12"/>
  <c r="AM18" i="12" s="1"/>
  <c r="AH11" i="12"/>
  <c r="AI11" i="12" s="1"/>
  <c r="AH10" i="12"/>
  <c r="AI10" i="12" s="1"/>
  <c r="AH15" i="12"/>
  <c r="AI15" i="12" s="1"/>
  <c r="AL5" i="12"/>
  <c r="AM5" i="12" s="1"/>
  <c r="AL16" i="12"/>
  <c r="AM16" i="12" s="1"/>
  <c r="AH12" i="12"/>
  <c r="AI12" i="12" s="1"/>
  <c r="AJ5" i="12"/>
  <c r="AK5" i="12" s="1"/>
  <c r="AH5" i="12"/>
  <c r="AI5" i="12" s="1"/>
  <c r="AH13" i="12"/>
  <c r="AI13" i="12" s="1"/>
  <c r="AH14" i="12"/>
  <c r="AI14" i="12" s="1"/>
  <c r="AL4" i="12"/>
  <c r="AM4" i="12" s="1"/>
  <c r="AJ4" i="12"/>
  <c r="AK4" i="12" s="1"/>
  <c r="AJ9" i="12"/>
  <c r="AK9" i="12" s="1"/>
  <c r="AL11" i="12"/>
  <c r="AM11" i="12" s="1"/>
  <c r="AL12" i="12"/>
  <c r="AM12" i="12" s="1"/>
  <c r="AJ20" i="12"/>
  <c r="AK20" i="12" s="1"/>
  <c r="AH19" i="12"/>
  <c r="AI19" i="12" s="1"/>
  <c r="AG3" i="12"/>
  <c r="AH16" i="12"/>
  <c r="AI16" i="12" s="1"/>
  <c r="AL10" i="12"/>
  <c r="AM10" i="12" s="1"/>
  <c r="AL14" i="12"/>
  <c r="AM14" i="12" s="1"/>
  <c r="AO3" i="5"/>
  <c r="AN3" i="5" s="1"/>
  <c r="AN8" i="12" l="1"/>
  <c r="AN6" i="12"/>
  <c r="AN4" i="12"/>
  <c r="AN15" i="12"/>
  <c r="AN5" i="12"/>
  <c r="AN20" i="12"/>
  <c r="AN12" i="12"/>
  <c r="AN14" i="12"/>
  <c r="AN11" i="12"/>
  <c r="AN10" i="12"/>
  <c r="AN13" i="12"/>
  <c r="AN9" i="12"/>
  <c r="AN7" i="12"/>
  <c r="AN18" i="12"/>
  <c r="AN16" i="12"/>
  <c r="AJ3" i="12"/>
  <c r="AK3" i="12" s="1"/>
  <c r="AL3" i="12"/>
  <c r="AM3" i="12" s="1"/>
  <c r="AH3" i="12"/>
  <c r="AI3" i="12" s="1"/>
  <c r="AN17" i="12"/>
  <c r="AN19" i="12"/>
  <c r="AN3" i="12" l="1"/>
  <c r="Z3" i="12" s="1" a="1"/>
  <c r="Z3" i="12" s="1"/>
  <c r="Y17" i="12" l="1"/>
  <c r="Y16" i="12" l="1"/>
  <c r="Y3" i="12"/>
  <c r="Y11" i="12"/>
  <c r="Y8" i="12"/>
  <c r="Y6" i="12"/>
  <c r="Y5" i="12"/>
  <c r="Y4" i="12"/>
  <c r="Y20" i="12"/>
  <c r="Y7" i="12"/>
  <c r="Y15" i="12"/>
  <c r="Y14" i="12"/>
  <c r="Y13" i="12"/>
  <c r="Y12" i="12"/>
  <c r="Y10" i="12"/>
  <c r="Y9" i="12"/>
  <c r="Y19" i="12"/>
  <c r="Y18" i="12"/>
  <c r="AO18" i="12" a="1"/>
  <c r="AO18" i="12" s="1"/>
  <c r="AO19" i="12" a="1"/>
  <c r="AO19" i="12" s="1"/>
  <c r="AO8" i="12" a="1"/>
  <c r="AO8" i="12" s="1"/>
  <c r="AO20" i="12" a="1"/>
  <c r="AO16" i="12" a="1"/>
  <c r="AO16" i="12" s="1"/>
  <c r="AO5" i="12" a="1"/>
  <c r="AO5" i="12" s="1"/>
  <c r="AO13" i="12" a="1"/>
  <c r="AO13" i="12" s="1"/>
  <c r="AO15" i="12" a="1"/>
  <c r="AO15" i="12" s="1"/>
  <c r="AO6" i="12" a="1"/>
  <c r="AO6" i="12" s="1"/>
  <c r="AO7" i="12" a="1"/>
  <c r="AO7" i="12" s="1"/>
  <c r="AO11" i="12" a="1"/>
  <c r="AO11" i="12" s="1"/>
  <c r="AO17" i="12" a="1"/>
  <c r="AO17" i="12" s="1"/>
  <c r="AO12" i="12" a="1"/>
  <c r="AO12" i="12" s="1"/>
  <c r="AO9" i="12" a="1"/>
  <c r="AO9" i="12" s="1"/>
  <c r="AO10" i="12" a="1"/>
  <c r="AO10" i="12" s="1"/>
  <c r="AO14" i="12" a="1"/>
  <c r="AO14" i="12" s="1"/>
  <c r="AO4" i="12" a="1"/>
  <c r="AO4" i="12" s="1"/>
  <c r="AO3" i="12" l="1" a="1"/>
  <c r="AO3" i="12" s="1"/>
  <c r="Z3" i="7" s="1" a="1"/>
  <c r="Z3" i="7" s="1"/>
  <c r="AO20" i="12"/>
  <c r="Y4" i="7" l="1"/>
  <c r="Y11" i="7"/>
  <c r="Y17" i="7"/>
  <c r="Y5" i="7"/>
  <c r="Y9" i="7"/>
  <c r="Y6" i="7"/>
  <c r="Y10" i="7"/>
  <c r="Y12" i="7"/>
  <c r="Y14" i="7"/>
  <c r="Y7" i="7"/>
  <c r="Y8" i="7"/>
  <c r="Y13" i="7"/>
  <c r="Y15" i="7"/>
  <c r="Y16" i="7"/>
  <c r="Y18" i="7"/>
  <c r="Y19" i="7"/>
  <c r="Y20" i="7"/>
  <c r="Y3"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<sst xmlns="http://schemas.openxmlformats.org/spreadsheetml/2006/main" count="280" uniqueCount="100">
  <si>
    <t>School</t>
  </si>
  <si>
    <t>CHEER</t>
  </si>
  <si>
    <t>DANCE</t>
  </si>
  <si>
    <t>Hip Hop</t>
  </si>
  <si>
    <t>Jazz</t>
  </si>
  <si>
    <t>Pom</t>
  </si>
  <si>
    <t>Order</t>
  </si>
  <si>
    <t>Total</t>
  </si>
  <si>
    <t>Grand Champion Points</t>
  </si>
  <si>
    <t>Score</t>
  </si>
  <si>
    <t>HH Pl</t>
  </si>
  <si>
    <t>J Pl</t>
  </si>
  <si>
    <t>P Pl</t>
  </si>
  <si>
    <t>HH Pts</t>
  </si>
  <si>
    <t>J Pts</t>
  </si>
  <si>
    <t>P Pts</t>
  </si>
  <si>
    <t>Place</t>
  </si>
  <si>
    <t>Small</t>
  </si>
  <si>
    <t>Large</t>
  </si>
  <si>
    <t>Coed</t>
  </si>
  <si>
    <t>St/Tumb</t>
  </si>
  <si>
    <t>Category</t>
  </si>
  <si>
    <t>Division</t>
  </si>
  <si>
    <t>Judge 1</t>
  </si>
  <si>
    <t>Judge 2</t>
  </si>
  <si>
    <t>Judge 3</t>
  </si>
  <si>
    <t>Deductions</t>
  </si>
  <si>
    <t>Grand Champion</t>
  </si>
  <si>
    <t>Tabs</t>
  </si>
  <si>
    <t>Entries</t>
  </si>
  <si>
    <t>Scores</t>
  </si>
  <si>
    <r>
      <rPr>
        <b/>
        <i/>
        <sz val="14"/>
        <color rgb="FF000000"/>
        <rFont val="Calibri"/>
        <family val="2"/>
      </rPr>
      <t xml:space="preserve">Call Aaron Magnuson at 605-940-7443 or email </t>
    </r>
    <r>
      <rPr>
        <b/>
        <i/>
        <u/>
        <sz val="14"/>
        <color rgb="FF1155CC"/>
        <rFont val="Calibri"/>
        <family val="2"/>
      </rPr>
      <t>aaron.magnuson@sdhsaa.com</t>
    </r>
    <r>
      <rPr>
        <b/>
        <i/>
        <sz val="14"/>
        <color rgb="FF000000"/>
        <rFont val="Calibri"/>
        <family val="2"/>
      </rPr>
      <t xml:space="preserve"> with any questions or concerns.</t>
    </r>
  </si>
  <si>
    <t>Step 1 - Entries</t>
  </si>
  <si>
    <t>Step 2 - Entries</t>
  </si>
  <si>
    <t>Step 3 - Scores</t>
  </si>
  <si>
    <t>Step 4 - Results</t>
  </si>
  <si>
    <t>CH-Results</t>
  </si>
  <si>
    <t>DN-Results</t>
  </si>
  <si>
    <t>Competitive Cheer and Competitive Dance Score Program
User Guide</t>
  </si>
  <si>
    <t>Please only type in the yellow highlighted cells. All other data will populate automatically.</t>
  </si>
  <si>
    <t>To start a new competition, login to Bound and save a blank copy of the Score Program file.</t>
  </si>
  <si>
    <r>
      <t>ENTER PARTICIPATING SCHOOLS/ENTRIES</t>
    </r>
    <r>
      <rPr>
        <sz val="11"/>
        <color rgb="FF000000"/>
        <rFont val="Calibri"/>
        <family val="2"/>
      </rPr>
      <t xml:space="preserve"> - Enter teams and entries on the 'Entries' tab. Enter the name of the school once and place an 'X' (on the same line) for each category/division in which they will compete.</t>
    </r>
  </si>
  <si>
    <r>
      <t>ENTER PERFORMANCE ORDER</t>
    </r>
    <r>
      <rPr>
        <sz val="11"/>
        <color rgb="FF000000"/>
        <rFont val="Calibri"/>
        <family val="2"/>
      </rPr>
      <t xml:space="preserve"> - After all entries are entered, replace each 'X' on the 'Entries' tab with the number order of each team's performance (1, 2, 3, 4, etc.). For example, if you have 25 total entries across all categories/divisions, number the performances from 1 to 25. DO NOT restart numbering for each category/division.</t>
    </r>
    <r>
      <rPr>
        <b/>
        <sz val="11"/>
        <color rgb="FF000000"/>
        <rFont val="Calibri"/>
        <family val="2"/>
      </rPr>
      <t xml:space="preserve"> This will automatically place all performances in order on the score entry page.</t>
    </r>
  </si>
  <si>
    <r>
      <t>ENTER SCORES</t>
    </r>
    <r>
      <rPr>
        <sz val="11"/>
        <color rgb="FF000000"/>
        <rFont val="Calibri"/>
        <family val="2"/>
      </rPr>
      <t xml:space="preserve"> - Once scores from all judges have been tabulated after each performance, enter scores on the 'Scores' tab. </t>
    </r>
    <r>
      <rPr>
        <b/>
        <sz val="11"/>
        <color rgb="FF000000"/>
        <rFont val="Calibri"/>
        <family val="2"/>
      </rPr>
      <t>SCORES FOR JUDGE 1, JUDGE 2, JUDGE 3 AND DEDUCTIONS MUST BE ENTERED IN ORDER FOR TOTAL SCORE TO BE CALCULATED!</t>
    </r>
    <r>
      <rPr>
        <sz val="11"/>
        <color rgb="FF000000"/>
        <rFont val="Calibri"/>
        <family val="2"/>
      </rPr>
      <t xml:space="preserve"> If not being used, type a '0' in that column.</t>
    </r>
  </si>
  <si>
    <t>List of participating schools and the categories/divisions in which they will be competing</t>
  </si>
  <si>
    <t>Score entry screen for all performance listed in order based on order entered on 'Entries' tab</t>
  </si>
  <si>
    <t>Competitive Cheer division results</t>
  </si>
  <si>
    <t>Competitive Dance division and team champion results</t>
  </si>
  <si>
    <t>NOTE:  DO NOT enter anything into cells that are not highlighted in yellow!!!</t>
  </si>
  <si>
    <t>TB1</t>
  </si>
  <si>
    <t>TB2</t>
  </si>
  <si>
    <t>TB3</t>
  </si>
  <si>
    <t>TB4</t>
  </si>
  <si>
    <t>TIEBREAKERS</t>
  </si>
  <si>
    <t>Safety - lowest deductions in 'Major Falls-Stunting' section</t>
  </si>
  <si>
    <t>TB5</t>
  </si>
  <si>
    <t>TB6</t>
  </si>
  <si>
    <t>TB7</t>
  </si>
  <si>
    <t>TB8</t>
  </si>
  <si>
    <t>TB9</t>
  </si>
  <si>
    <t>Safety - lowest TOTAL deductions</t>
  </si>
  <si>
    <t>Performance - highest TOTAL score</t>
  </si>
  <si>
    <t>Performance - highest score in entire 'Execution' section</t>
  </si>
  <si>
    <t>Performance - highest score in entire 'Cheer' section</t>
  </si>
  <si>
    <t>Performance - highest score from entire "Standing Tumbling" category in 'Cheerleading Fundamentals' section</t>
  </si>
  <si>
    <t>Performance - highest  score from entire "Running Tumbling" category in 'Cheerleading Fundamentals' section</t>
  </si>
  <si>
    <t>Performance - highest score from entire "Partner Stunts" category in 'Cheerleading Fundamentals' section</t>
  </si>
  <si>
    <t>Performance - highest score from entire "Tosses" category in 'Cheerleading Fundamentals' section</t>
  </si>
  <si>
    <t>Performance - highest score from entire "Pyramids" category in 'Cheerleading Fundamentals' section</t>
  </si>
  <si>
    <t>TIEBREAKERS - If breaking a tie in a single division, only that performance shall be considered using the criteria below. If breaking a tie for Grand Champion, the combined scores from both performances shall be considered using the criteria below.</t>
  </si>
  <si>
    <r>
      <t>VERIFY RESULTS</t>
    </r>
    <r>
      <rPr>
        <sz val="11"/>
        <color rgb="FF000000"/>
        <rFont val="Calibri"/>
        <family val="2"/>
      </rPr>
      <t xml:space="preserve"> - Once all performances in a category/division are complete, verify scores on 'CH-Results' or 'DN-Results' tab. </t>
    </r>
    <r>
      <rPr>
        <b/>
        <sz val="11"/>
        <color rgb="FF000000"/>
        <rFont val="Calibri"/>
        <family val="2"/>
      </rPr>
      <t>Ties for any placements will automatically be highlighted.</t>
    </r>
  </si>
  <si>
    <t>Step 5 - Ties</t>
  </si>
  <si>
    <t>CH-Ties</t>
  </si>
  <si>
    <t>DN-Ties</t>
  </si>
  <si>
    <t>Competitive Cheer tiebreaker information</t>
  </si>
  <si>
    <t>Competitive Dance tiebreaker information</t>
  </si>
  <si>
    <t>Performance - highest score from "Degree of Difficulty (in Choreography)" category in 'Choreography' section</t>
  </si>
  <si>
    <t>Performance - highest score from entire "Jumps" category in 'Cheerleading Fundamentals' section</t>
  </si>
  <si>
    <r>
      <t>RESOLVE TIES</t>
    </r>
    <r>
      <rPr>
        <sz val="11"/>
        <color rgb="FF000000"/>
        <rFont val="Calibri"/>
        <family val="2"/>
      </rPr>
      <t xml:space="preserve"> - If a tie occurs in any category/division, enter tiebreaker information on 'CH-Ties' or 'DN-Ties' to resolve the ties. </t>
    </r>
    <r>
      <rPr>
        <b/>
        <sz val="11"/>
        <color rgb="FF000000"/>
        <rFont val="Calibri"/>
        <family val="2"/>
      </rPr>
      <t>ENTER ONE NUMBER IN EACH TIEBREAKER COLUMN FOR THE TIED TEAMS UNTIL THE TIE IS BROKEN</t>
    </r>
    <r>
      <rPr>
        <sz val="11"/>
        <color rgb="FF000000"/>
        <rFont val="Calibri"/>
        <family val="2"/>
      </rPr>
      <t>. Teams will remain shown as tied on the 'Ties' screen, but will be re-ranked on the 'Results' screen once tiebreaker information is entered.</t>
    </r>
  </si>
  <si>
    <t>Brookings</t>
  </si>
  <si>
    <t>Aberdeen Central</t>
  </si>
  <si>
    <t>Brandon Valley</t>
  </si>
  <si>
    <t>Dakota Valley</t>
  </si>
  <si>
    <t>Dell Rapids</t>
  </si>
  <si>
    <t>Deubrook</t>
  </si>
  <si>
    <t>Elkton-Lake Benton</t>
  </si>
  <si>
    <t>Harrisburg</t>
  </si>
  <si>
    <t>Huron</t>
  </si>
  <si>
    <t>O'Gorman</t>
  </si>
  <si>
    <t>Pierre</t>
  </si>
  <si>
    <t>Rapid City Central</t>
  </si>
  <si>
    <t>Sioux Falls Jefferson</t>
  </si>
  <si>
    <t>Sioux Falls Lincoln</t>
  </si>
  <si>
    <t>Sioux Falls Roosevelt</t>
  </si>
  <si>
    <t>Sioux Falls Washington</t>
  </si>
  <si>
    <t>Sioux Valley</t>
  </si>
  <si>
    <t>Sturgis</t>
  </si>
  <si>
    <t>Tea Area</t>
  </si>
  <si>
    <t>Watertown</t>
  </si>
  <si>
    <t>Yankton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</si>
</sst>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1"/>
      <name val="Aptos Narrow"/>
      <family val="2"/>
      <scheme val="minor"/>
    </font>
    <font>
      <sz val="10"/>
      <color theme="1"/>
      <name val="Aptos Narrow"/>
      <family val="2"/>
      <scheme val="minor"/>
    </font>
    <font>
      <b/>
      <u/>
      <sz val="11"/>
      <color theme="1"/>
      <name val="Aptos Narrow"/>
      <family val="2"/>
      <scheme val="minor"/>
    </font>
    <font>
      <u/>
      <sz val="11"/>
      <color theme="1"/>
      <name val="Aptos Narrow"/>
      <family val="2"/>
      <scheme val="minor"/>
    </font>
    <font>
      <sz val="11"/>
      <color rgb="FF000000"/>
      <name val="Calibri"/>
      <family val="2"/>
    </font>
    <font>
      <sz val="11"/>
      <name val="Calibri"/>
      <family val="2"/>
    </font>
    <font>
      <b/>
      <sz val="11"/>
      <color rgb="FF000000"/>
      <name val="Calibri"/>
      <family val="2"/>
    </font>
    <font>
      <i/>
      <sz val="11"/>
      <color rgb="FF000000"/>
      <name val="Calibri"/>
      <family val="2"/>
    </font>
    <font>
      <b/>
      <i/>
      <u/>
      <sz val="14"/>
      <color rgb="FF000000"/>
      <name val="Calibri"/>
      <family val="2"/>
    </font>
    <font>
      <b/>
      <i/>
      <sz val="14"/>
      <color rgb="FF000000"/>
      <name val="Calibri"/>
      <family val="2"/>
    </font>
    <font>
      <b/>
      <i/>
      <u/>
      <sz val="14"/>
      <color rgb="FF1155CC"/>
      <name val="Calibri"/>
      <family val="2"/>
    </font>
    <font>
      <b/>
      <sz val="11"/>
      <color rgb="FF000000"/>
      <name val="Calibri"/>
      <family val="2"/>
    </font>
    <font>
      <b/>
      <sz val="16"/>
      <color rgb="FF000000"/>
      <name val="Calibri"/>
      <family val="2"/>
    </font>
    <font>
      <i/>
      <sz val="10"/>
      <color rgb="FF000000"/>
      <name val="Calibri"/>
      <family val="2"/>
    </font>
    <font>
      <b/>
      <sz val="20"/>
      <color rgb="FF000000"/>
      <name val="Calibri"/>
      <family val="2"/>
    </font>
    <font>
      <sz val="16"/>
      <name val="Calibri"/>
      <family val="2"/>
    </font>
    <font>
      <sz val="16"/>
      <color rgb="FF000000"/>
      <name val="Calibri"/>
      <family val="2"/>
    </font>
    <font>
      <sz val="10"/>
      <color rgb="FF000000"/>
      <name val="Calibri"/>
      <family val="2"/>
    </font>
    <font>
      <sz val="8"/>
      <name val="Aptos Narrow"/>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C000"/>
        <bgColor indexed="64"/>
      </patternFill>
    </fill>
    <fill>
      <patternFill patternType="solid">
        <fgColor theme="3" tint="0.749992370372631"/>
        <bgColor indexed="64"/>
      </patternFill>
    </fill>
    <fill>
      <patternFill patternType="solid">
        <fgColor rgb="FFFFFF00"/>
        <bgColor indexed="64"/>
      </patternFill>
    </fill>
    <fill>
      <patternFill patternType="solid">
        <fgColor rgb="FFFFFF00"/>
        <bgColor rgb="FFFFFF00"/>
      </patternFill>
    </fill>
    <fill>
      <patternFill patternType="solid">
        <fgColor rgb="FF66FF3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s>
  <cellStyleXfs count="2">
    <xf numFmtId="0" fontId="0" fillId="0" borderId="0"/>
    <xf numFmtId="0" fontId="8" fillId="0" borderId="0"/>
  </cellStyleXfs>
  <cellXfs count="102">
    <xf numFmtId="0" fontId="0" fillId="0" borderId="0" xfId="0"/>
    <xf numFmtId="0" fontId="0" fillId="0" borderId="0" xfId="0" applyAlignment="1">
      <alignment horizontal="center"/>
    </xf>
    <xf numFmtId="0" fontId="0" fillId="0" borderId="0" xfId="0" applyAlignment="1">
      <alignment horizontal="left"/>
    </xf>
    <xf numFmtId="0" fontId="2" fillId="3" borderId="0" xfId="0" applyFont="1" applyFill="1"/>
    <xf numFmtId="0" fontId="2" fillId="0" borderId="0" xfId="0" applyFont="1"/>
    <xf numFmtId="0" fontId="4" fillId="3" borderId="0" xfId="0" applyFont="1" applyFill="1" applyAlignment="1">
      <alignment horizontal="left"/>
    </xf>
    <xf numFmtId="0" fontId="4" fillId="3" borderId="0" xfId="0" applyFont="1" applyFill="1" applyAlignment="1">
      <alignment horizontal="center"/>
    </xf>
    <xf numFmtId="0" fontId="4" fillId="3" borderId="0" xfId="0" applyFont="1" applyFill="1"/>
    <xf numFmtId="0" fontId="5" fillId="0" borderId="0" xfId="0" applyFont="1"/>
    <xf numFmtId="0" fontId="5" fillId="3" borderId="0" xfId="0" applyFont="1" applyFill="1"/>
    <xf numFmtId="0" fontId="5" fillId="0" borderId="0" xfId="0" applyFont="1" applyAlignment="1">
      <alignment horizontal="center"/>
    </xf>
    <xf numFmtId="0" fontId="5" fillId="3" borderId="0" xfId="0" applyFont="1" applyFill="1" applyAlignment="1">
      <alignment horizontal="center"/>
    </xf>
    <xf numFmtId="0" fontId="5" fillId="0" borderId="0" xfId="0" applyFont="1" applyAlignment="1">
      <alignment horizontal="left"/>
    </xf>
    <xf numFmtId="0" fontId="4" fillId="0" borderId="0" xfId="0" applyFont="1"/>
    <xf numFmtId="0" fontId="2" fillId="3" borderId="0" xfId="0" applyFont="1" applyFill="1" applyAlignment="1">
      <alignment horizontal="center"/>
    </xf>
    <xf numFmtId="0" fontId="2" fillId="3" borderId="0" xfId="0" applyFont="1" applyFill="1" applyAlignment="1">
      <alignment vertical="center"/>
    </xf>
    <xf numFmtId="0" fontId="2" fillId="0" borderId="0" xfId="0" applyFont="1" applyAlignment="1">
      <alignment vertical="center"/>
    </xf>
    <xf numFmtId="0" fontId="0" fillId="3" borderId="0" xfId="0" applyFill="1" applyAlignment="1">
      <alignment vertical="center"/>
    </xf>
    <xf numFmtId="0" fontId="0" fillId="0" borderId="0" xfId="0"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3" borderId="0" xfId="0" applyFont="1" applyFill="1" applyAlignment="1">
      <alignment vertical="center"/>
    </xf>
    <xf numFmtId="0" fontId="5"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164" fontId="5" fillId="0" borderId="0" xfId="0" applyNumberFormat="1" applyFont="1" applyAlignment="1">
      <alignment horizontal="center" vertical="center"/>
    </xf>
    <xf numFmtId="164" fontId="0" fillId="0" borderId="0" xfId="0" applyNumberFormat="1" applyAlignment="1">
      <alignment horizontal="center" vertical="center"/>
    </xf>
    <xf numFmtId="0" fontId="4" fillId="3" borderId="0" xfId="0" applyFont="1" applyFill="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vertical="center"/>
    </xf>
    <xf numFmtId="0" fontId="4" fillId="0" borderId="0" xfId="0" applyFont="1" applyAlignment="1">
      <alignment vertical="center"/>
    </xf>
    <xf numFmtId="164" fontId="4" fillId="3" borderId="0" xfId="0" applyNumberFormat="1"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7" fillId="3" borderId="0" xfId="0" applyFont="1" applyFill="1" applyAlignment="1">
      <alignment vertical="center"/>
    </xf>
    <xf numFmtId="164" fontId="6" fillId="2" borderId="0" xfId="0" applyNumberFormat="1" applyFont="1" applyFill="1" applyAlignment="1">
      <alignment horizontal="center" vertical="center"/>
    </xf>
    <xf numFmtId="0" fontId="6" fillId="2" borderId="0" xfId="0" applyFont="1" applyFill="1" applyAlignment="1">
      <alignment horizontal="left"/>
    </xf>
    <xf numFmtId="0" fontId="6" fillId="2" borderId="0" xfId="0" applyFont="1" applyFill="1" applyAlignment="1">
      <alignment horizontal="center"/>
    </xf>
    <xf numFmtId="0" fontId="7" fillId="3" borderId="0" xfId="0" applyFont="1" applyFill="1"/>
    <xf numFmtId="0" fontId="7" fillId="3" borderId="0" xfId="0" applyFont="1" applyFill="1" applyAlignment="1">
      <alignment horizontal="center"/>
    </xf>
    <xf numFmtId="164" fontId="5" fillId="0" borderId="0" xfId="0" applyNumberFormat="1" applyFont="1" applyAlignment="1" applyProtection="1">
      <alignment horizontal="center" vertical="center"/>
      <protection locked="0"/>
    </xf>
    <xf numFmtId="164" fontId="5" fillId="0" borderId="0" xfId="0" applyNumberFormat="1" applyFont="1" applyAlignment="1">
      <alignment horizontal="center"/>
    </xf>
    <xf numFmtId="164" fontId="5" fillId="3" borderId="0" xfId="0" applyNumberFormat="1" applyFont="1" applyFill="1"/>
    <xf numFmtId="0" fontId="0" fillId="3" borderId="0" xfId="0" applyFill="1"/>
    <xf numFmtId="0" fontId="8" fillId="0" borderId="0" xfId="1"/>
    <xf numFmtId="0" fontId="9" fillId="0" borderId="0" xfId="1" applyFont="1" applyAlignment="1">
      <alignment vertical="center"/>
    </xf>
    <xf numFmtId="0" fontId="11" fillId="0" borderId="0" xfId="1" applyFont="1" applyAlignment="1">
      <alignment horizontal="center" vertical="center"/>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7" fillId="0" borderId="0" xfId="1" applyFont="1" applyAlignment="1">
      <alignment horizontal="left" vertical="center"/>
    </xf>
    <xf numFmtId="0" fontId="18" fillId="0" borderId="0" xfId="1" applyFont="1" applyAlignment="1">
      <alignment horizontal="center" vertical="center" wrapText="1"/>
    </xf>
    <xf numFmtId="0" fontId="20" fillId="0" borderId="0" xfId="1" applyFont="1"/>
    <xf numFmtId="0" fontId="19" fillId="0" borderId="0" xfId="1" applyFont="1" applyAlignment="1">
      <alignment wrapText="1"/>
    </xf>
    <xf numFmtId="0" fontId="16" fillId="0" borderId="0" xfId="1" applyFont="1" applyAlignment="1">
      <alignment horizontal="center" vertical="center" wrapText="1"/>
    </xf>
    <xf numFmtId="0" fontId="21" fillId="0" borderId="0" xfId="1" applyFont="1" applyAlignment="1">
      <alignment vertical="center" wrapText="1"/>
    </xf>
    <xf numFmtId="0" fontId="21" fillId="0" borderId="0" xfId="1" applyFont="1" applyAlignment="1">
      <alignment vertical="center"/>
    </xf>
    <xf numFmtId="0" fontId="5" fillId="6" borderId="1" xfId="0" applyFont="1" applyFill="1" applyBorder="1" applyProtection="1">
      <protection locked="0"/>
    </xf>
    <xf numFmtId="0" fontId="5" fillId="3" borderId="1" xfId="0" applyFont="1" applyFill="1" applyBorder="1" applyProtection="1">
      <protection locked="0"/>
    </xf>
    <xf numFmtId="0" fontId="5" fillId="3" borderId="1" xfId="0" applyFont="1" applyFill="1" applyBorder="1" applyAlignment="1" applyProtection="1">
      <alignment horizontal="center"/>
      <protection locked="0"/>
    </xf>
    <xf numFmtId="0" fontId="3" fillId="5" borderId="0" xfId="0" applyFont="1" applyFill="1" applyAlignment="1">
      <alignment horizontal="center"/>
    </xf>
    <xf numFmtId="0" fontId="3" fillId="3" borderId="0" xfId="0" applyFont="1" applyFill="1" applyAlignment="1">
      <alignment vertical="center"/>
    </xf>
    <xf numFmtId="164" fontId="6" fillId="3" borderId="0" xfId="0" applyNumberFormat="1" applyFont="1" applyFill="1" applyAlignment="1">
      <alignment horizontal="center" vertical="center"/>
    </xf>
    <xf numFmtId="164" fontId="0" fillId="0" borderId="0" xfId="0" applyNumberFormat="1" applyAlignment="1">
      <alignment vertical="center"/>
    </xf>
    <xf numFmtId="0" fontId="1" fillId="8" borderId="0" xfId="0" applyFont="1" applyFill="1" applyAlignment="1">
      <alignment vertical="center"/>
    </xf>
    <xf numFmtId="1" fontId="5" fillId="0" borderId="0" xfId="0" applyNumberFormat="1" applyFont="1" applyAlignment="1">
      <alignment horizontal="center"/>
    </xf>
    <xf numFmtId="1" fontId="5" fillId="0" borderId="0" xfId="0" applyNumberFormat="1" applyFont="1" applyAlignment="1">
      <alignment horizontal="center" vertical="center"/>
    </xf>
    <xf numFmtId="1" fontId="6" fillId="2" borderId="0" xfId="0" applyNumberFormat="1" applyFont="1" applyFill="1" applyAlignment="1">
      <alignment horizontal="center"/>
    </xf>
    <xf numFmtId="1" fontId="4" fillId="3" borderId="0" xfId="0" applyNumberFormat="1" applyFont="1" applyFill="1" applyAlignment="1">
      <alignment horizontal="center"/>
    </xf>
    <xf numFmtId="1" fontId="0" fillId="0" borderId="0" xfId="0" applyNumberFormat="1" applyAlignment="1">
      <alignment horizontal="center"/>
    </xf>
    <xf numFmtId="0" fontId="5" fillId="0" borderId="1" xfId="0" applyFont="1" applyBorder="1" applyAlignment="1" applyProtection="1">
      <alignment horizontal="center"/>
      <protection locked="0"/>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2" fillId="3" borderId="1" xfId="0" applyFont="1" applyFill="1" applyBorder="1"/>
    <xf numFmtId="0" fontId="3" fillId="3" borderId="1" xfId="0" applyFont="1" applyFill="1" applyBorder="1" applyAlignment="1">
      <alignment horizontal="center"/>
    </xf>
    <xf numFmtId="0" fontId="1" fillId="3" borderId="1" xfId="0" applyFont="1" applyFill="1" applyBorder="1"/>
    <xf numFmtId="0" fontId="1" fillId="2" borderId="1" xfId="0"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0" fontId="0" fillId="3" borderId="1" xfId="0" applyFill="1" applyBorder="1" applyAlignment="1">
      <alignment horizontal="center"/>
    </xf>
    <xf numFmtId="1" fontId="6" fillId="2" borderId="0" xfId="0" applyNumberFormat="1" applyFont="1" applyFill="1" applyAlignment="1">
      <alignment horizontal="center" vertical="center"/>
    </xf>
    <xf numFmtId="164" fontId="1" fillId="8" borderId="0" xfId="0" applyNumberFormat="1" applyFont="1" applyFill="1" applyAlignment="1">
      <alignment vertical="center"/>
    </xf>
    <xf numFmtId="164" fontId="3" fillId="4" borderId="0" xfId="0" applyNumberFormat="1" applyFont="1" applyFill="1" applyAlignment="1">
      <alignment horizontal="center" vertical="center"/>
    </xf>
    <xf numFmtId="164" fontId="2" fillId="3" borderId="0" xfId="0" applyNumberFormat="1" applyFont="1" applyFill="1" applyAlignment="1">
      <alignment vertical="center"/>
    </xf>
    <xf numFmtId="164" fontId="7" fillId="3" borderId="0" xfId="0" applyNumberFormat="1" applyFont="1" applyFill="1" applyAlignment="1">
      <alignment vertical="center"/>
    </xf>
    <xf numFmtId="164" fontId="5" fillId="3" borderId="0" xfId="0" applyNumberFormat="1" applyFont="1" applyFill="1" applyAlignment="1">
      <alignment vertical="center"/>
    </xf>
    <xf numFmtId="164" fontId="4" fillId="3" borderId="0" xfId="0" applyNumberFormat="1" applyFont="1" applyFill="1" applyAlignment="1">
      <alignment vertical="center"/>
    </xf>
    <xf numFmtId="0" fontId="10" fillId="0" borderId="3" xfId="1" applyFont="1" applyBorder="1" applyAlignment="1">
      <alignment horizontal="left" vertical="center" wrapText="1"/>
    </xf>
    <xf numFmtId="0" fontId="15" fillId="7" borderId="0" xfId="1" applyFont="1" applyFill="1" applyAlignment="1">
      <alignment horizontal="center" vertical="center"/>
    </xf>
    <xf numFmtId="0" fontId="9" fillId="0" borderId="0" xfId="1" applyFont="1"/>
    <xf numFmtId="0" fontId="12" fillId="0" borderId="0" xfId="1" applyFont="1" applyAlignment="1">
      <alignment horizontal="center" vertical="center" wrapText="1"/>
    </xf>
    <xf numFmtId="0" fontId="8" fillId="0" borderId="0" xfId="1"/>
    <xf numFmtId="0" fontId="18" fillId="0" borderId="0" xfId="1" applyFont="1" applyAlignment="1">
      <alignment horizontal="center" vertical="center" wrapText="1"/>
    </xf>
    <xf numFmtId="0" fontId="16" fillId="7" borderId="0" xfId="1" applyFont="1" applyFill="1" applyAlignment="1">
      <alignment horizontal="center" vertical="center" wrapText="1"/>
    </xf>
    <xf numFmtId="0" fontId="19" fillId="0" borderId="0" xfId="1" applyFont="1" applyAlignment="1">
      <alignment wrapText="1"/>
    </xf>
    <xf numFmtId="0" fontId="21" fillId="0" borderId="0" xfId="1" applyFont="1" applyAlignment="1">
      <alignment horizontal="left" vertical="center" wrapText="1"/>
    </xf>
    <xf numFmtId="0" fontId="10" fillId="0" borderId="0" xfId="1" applyFont="1" applyAlignment="1">
      <alignment horizontal="center" vertical="center"/>
    </xf>
    <xf numFmtId="0" fontId="3" fillId="4" borderId="1" xfId="0" applyFont="1" applyFill="1" applyBorder="1" applyAlignment="1">
      <alignment horizontal="center"/>
    </xf>
    <xf numFmtId="0" fontId="3" fillId="5" borderId="1" xfId="0" applyFont="1" applyFill="1" applyBorder="1" applyAlignment="1">
      <alignment horizontal="center"/>
    </xf>
    <xf numFmtId="0" fontId="1" fillId="2" borderId="1" xfId="0" applyFont="1" applyFill="1" applyBorder="1" applyAlignment="1">
      <alignment horizontal="left" vertical="center"/>
    </xf>
    <xf numFmtId="0" fontId="3" fillId="4" borderId="0" xfId="0" applyFont="1" applyFill="1" applyAlignment="1">
      <alignment horizontal="center" vertical="center"/>
    </xf>
    <xf numFmtId="164" fontId="0" fillId="0" borderId="0" xfId="0" applyNumberFormat="1" applyAlignment="1">
      <alignment horizontal="left" vertical="center"/>
    </xf>
    <xf numFmtId="0" fontId="3" fillId="5" borderId="0" xfId="0" applyFont="1" applyFill="1" applyAlignment="1">
      <alignment horizontal="center"/>
    </xf>
  </cellXfs>
  <cellStyles count="2">
    <cellStyle name="Normal" xfId="0" builtinId="0"/>
    <cellStyle name="Normal 2" xfId="1" xr:uid="{5DB75EE3-A05D-4F0D-95B8-ED8DA6B32725}"/>
  </cellStyles>
  <dxfs count="15">
    <dxf>
      <font>
        <b val="0"/>
        <i val="0"/>
      </font>
      <fill>
        <patternFill>
          <fgColor auto="1"/>
          <bgColor rgb="FFFFFF00"/>
        </patternFill>
      </fill>
    </dxf>
    <dxf>
      <font>
        <b val="0"/>
        <i val="0"/>
      </font>
      <fill>
        <patternFill>
          <fgColor auto="1"/>
          <bgColor rgb="FFFFFF00"/>
        </patternFill>
      </fill>
    </dxf>
    <dxf>
      <font>
        <b val="0"/>
        <i val="0"/>
      </font>
      <fill>
        <patternFill>
          <fgColor auto="1"/>
          <bgColor rgb="FFFFFF00"/>
        </patternFill>
      </fill>
    </dxf>
    <dxf>
      <font>
        <b val="0"/>
        <i val="0"/>
      </font>
      <fill>
        <patternFill>
          <fgColor auto="1"/>
          <bgColor rgb="FFFFFF00"/>
        </patternFill>
      </fill>
    </dxf>
    <dxf>
      <font>
        <b val="0"/>
        <i val="0"/>
      </font>
      <fill>
        <patternFill>
          <fgColor auto="1"/>
          <bgColor rgb="FF00FF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font>
      <fill>
        <patternFill>
          <fgColor auto="1"/>
          <bgColor rgb="FF00FF00"/>
        </patternFill>
      </fill>
    </dxf>
    <dxf>
      <font>
        <b val="0"/>
        <i val="0"/>
      </font>
      <fill>
        <patternFill>
          <fgColor auto="1"/>
          <bgColor rgb="FF00FF00"/>
        </patternFill>
      </fill>
    </dxf>
    <dxf>
      <font>
        <b val="0"/>
        <i val="0"/>
      </font>
      <fill>
        <patternFill>
          <fgColor auto="1"/>
          <bgColor rgb="FF00FF00"/>
        </patternFill>
      </fill>
    </dxf>
    <dxf>
      <fill>
        <patternFill>
          <bgColor rgb="FFFFFF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aron.magnuson@sdhsaa.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5FC47-2C5E-4F26-BE82-AC169498E916}">
  <dimension ref="A1:B22"/>
  <sheetViews>
    <sheetView topLeftCell="A8" workbookViewId="0">
      <selection activeCell="A11" sqref="A11:B11"/>
    </sheetView>
  </sheetViews>
  <sheetFormatPr defaultColWidth="14.453125" defaultRowHeight="15" customHeight="1" x14ac:dyDescent="0.35"/>
  <cols>
    <col min="1" max="1" width="22.1796875" style="44" bestFit="1" customWidth="1"/>
    <col min="2" max="2" width="82" style="44" bestFit="1" customWidth="1"/>
    <col min="3" max="16384" width="14.453125" style="44"/>
  </cols>
  <sheetData>
    <row r="1" spans="1:2" ht="54" customHeight="1" x14ac:dyDescent="0.35">
      <c r="A1" s="91" t="s">
        <v>38</v>
      </c>
      <c r="B1" s="91"/>
    </row>
    <row r="2" spans="1:2" ht="15" customHeight="1" x14ac:dyDescent="0.35">
      <c r="A2" s="50"/>
      <c r="B2" s="50"/>
    </row>
    <row r="3" spans="1:2" s="51" customFormat="1" ht="47.25" customHeight="1" x14ac:dyDescent="0.5">
      <c r="A3" s="92" t="s">
        <v>39</v>
      </c>
      <c r="B3" s="93"/>
    </row>
    <row r="4" spans="1:2" s="51" customFormat="1" ht="15" customHeight="1" x14ac:dyDescent="0.5">
      <c r="A4" s="53"/>
      <c r="B4" s="52"/>
    </row>
    <row r="5" spans="1:2" ht="27" customHeight="1" x14ac:dyDescent="0.35">
      <c r="A5" s="94" t="s">
        <v>40</v>
      </c>
      <c r="B5" s="90"/>
    </row>
    <row r="6" spans="1:2" ht="59.25" customHeight="1" thickBot="1" x14ac:dyDescent="0.4">
      <c r="A6" s="70" t="s">
        <v>32</v>
      </c>
      <c r="B6" s="47" t="s">
        <v>41</v>
      </c>
    </row>
    <row r="7" spans="1:2" ht="88.5" customHeight="1" thickTop="1" thickBot="1" x14ac:dyDescent="0.4">
      <c r="A7" s="71" t="s">
        <v>33</v>
      </c>
      <c r="B7" s="48" t="s">
        <v>42</v>
      </c>
    </row>
    <row r="8" spans="1:2" ht="75.75" customHeight="1" thickTop="1" thickBot="1" x14ac:dyDescent="0.4">
      <c r="A8" s="71" t="s">
        <v>34</v>
      </c>
      <c r="B8" s="48" t="s">
        <v>43</v>
      </c>
    </row>
    <row r="9" spans="1:2" ht="60" customHeight="1" thickTop="1" thickBot="1" x14ac:dyDescent="0.4">
      <c r="A9" s="71" t="s">
        <v>35</v>
      </c>
      <c r="B9" s="48" t="s">
        <v>70</v>
      </c>
    </row>
    <row r="10" spans="1:2" ht="59" thickTop="1" thickBot="1" x14ac:dyDescent="0.4">
      <c r="A10" s="71" t="s">
        <v>71</v>
      </c>
      <c r="B10" s="86" t="s">
        <v>78</v>
      </c>
    </row>
    <row r="11" spans="1:2" thickTop="1" x14ac:dyDescent="0.35">
      <c r="A11" s="95" t="s">
        <v>28</v>
      </c>
      <c r="B11" s="90"/>
    </row>
    <row r="12" spans="1:2" ht="15" customHeight="1" x14ac:dyDescent="0.35">
      <c r="A12" s="49" t="s">
        <v>29</v>
      </c>
      <c r="B12" s="54" t="s">
        <v>44</v>
      </c>
    </row>
    <row r="13" spans="1:2" ht="15" customHeight="1" x14ac:dyDescent="0.35">
      <c r="A13" s="49" t="s">
        <v>30</v>
      </c>
      <c r="B13" s="54" t="s">
        <v>45</v>
      </c>
    </row>
    <row r="14" spans="1:2" ht="14.5" x14ac:dyDescent="0.35">
      <c r="A14" s="49" t="s">
        <v>36</v>
      </c>
      <c r="B14" s="55" t="s">
        <v>46</v>
      </c>
    </row>
    <row r="15" spans="1:2" ht="14.5" x14ac:dyDescent="0.35">
      <c r="A15" s="49" t="s">
        <v>72</v>
      </c>
      <c r="B15" s="55" t="s">
        <v>74</v>
      </c>
    </row>
    <row r="16" spans="1:2" ht="14.5" x14ac:dyDescent="0.35">
      <c r="A16" s="49" t="s">
        <v>37</v>
      </c>
      <c r="B16" s="55" t="s">
        <v>47</v>
      </c>
    </row>
    <row r="17" spans="1:2" ht="14.5" x14ac:dyDescent="0.35">
      <c r="A17" s="49" t="s">
        <v>73</v>
      </c>
      <c r="B17" s="55" t="s">
        <v>75</v>
      </c>
    </row>
    <row r="18" spans="1:2" ht="14.5" x14ac:dyDescent="0.35">
      <c r="A18" s="46"/>
      <c r="B18" s="45"/>
    </row>
    <row r="19" spans="1:2" ht="14.5" x14ac:dyDescent="0.35">
      <c r="A19" s="87" t="s">
        <v>48</v>
      </c>
      <c r="B19" s="88"/>
    </row>
    <row r="20" spans="1:2" ht="14.5" x14ac:dyDescent="0.35">
      <c r="A20" s="45"/>
      <c r="B20" s="45"/>
    </row>
    <row r="21" spans="1:2" ht="33.75" customHeight="1" x14ac:dyDescent="0.35">
      <c r="A21" s="89" t="s">
        <v>31</v>
      </c>
      <c r="B21" s="90"/>
    </row>
    <row r="22" spans="1:2" ht="15.75" customHeight="1" x14ac:dyDescent="0.35">
      <c r="A22" s="45"/>
      <c r="B22" s="45"/>
    </row>
  </sheetData>
  <sheetProtection algorithmName="SHA-512" hashValue="LRLwDXc+gDx/PWwMSJu9zoATheGElu/wvttWKvAAyiAJGti+cmLwigL7UIHfYGqfhEBi1EH3Bb1X18xca9uibw==" saltValue="3VHBVlKKU8kUZ2BXNX9GJw==" spinCount="100000" sheet="1" objects="1" scenarios="1" selectLockedCells="1" selectUnlockedCells="1"/>
  <mergeCells count="6">
    <mergeCell ref="A19:B19"/>
    <mergeCell ref="A21:B21"/>
    <mergeCell ref="A1:B1"/>
    <mergeCell ref="A3:B3"/>
    <mergeCell ref="A5:B5"/>
    <mergeCell ref="A11:B11"/>
  </mergeCells>
  <hyperlinks>
    <hyperlink ref="A21" r:id="rId1" xr:uid="{D4DB3D19-F34D-4190-94D9-28E591B2B829}"/>
  </hyperlinks>
  <pageMargins left="0.7" right="0.7" top="0.75" bottom="0.75" header="0" footer="0"/>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3A813-2D02-4C4D-93DC-7D0B2817ACE2}">
  <sheetPr codeName="Sheet1"/>
  <dimension ref="A1:O210"/>
  <sheetViews>
    <sheetView zoomScale="115" zoomScaleNormal="115" workbookViewId="0">
      <selection activeCell="F7" sqref="F7"/>
    </sheetView>
  </sheetViews>
  <sheetFormatPr defaultRowHeight="14.5" x14ac:dyDescent="0.35"/>
  <cols>
    <col min="1" max="1" width="36.81640625" bestFit="1" customWidth="1"/>
    <col min="2" max="2" width="2.26953125" customWidth="1"/>
    <col min="3" max="6" width="8.54296875" style="1" customWidth="1"/>
    <col min="7" max="7" width="2.26953125" style="1" customWidth="1"/>
    <col min="8" max="10" width="8.54296875" style="1" customWidth="1"/>
    <col min="12" max="12" width="9.1796875" hidden="1" customWidth="1"/>
    <col min="13" max="13" width="16.54296875" hidden="1" customWidth="1"/>
    <col min="14" max="15" width="9.1796875" hidden="1" customWidth="1"/>
  </cols>
  <sheetData>
    <row r="1" spans="1:15" s="4" customFormat="1" ht="16" x14ac:dyDescent="0.4">
      <c r="A1" s="98" t="s">
        <v>0</v>
      </c>
      <c r="B1" s="72"/>
      <c r="C1" s="96" t="s">
        <v>1</v>
      </c>
      <c r="D1" s="96"/>
      <c r="E1" s="96"/>
      <c r="F1" s="96"/>
      <c r="G1" s="73"/>
      <c r="H1" s="97" t="s">
        <v>2</v>
      </c>
      <c r="I1" s="97"/>
      <c r="J1" s="97"/>
      <c r="L1" s="8" t="str">
        <f>IF($C$3="","-",$C$3)</f>
        <v>-</v>
      </c>
      <c r="M1" s="8" t="str">
        <f t="shared" ref="M1:M7" si="0">$A$3</f>
        <v>Aberdeen Central</v>
      </c>
      <c r="N1" s="8" t="str">
        <f>PROPER($C$1)</f>
        <v>Cheer</v>
      </c>
      <c r="O1" s="8" t="str">
        <f>$C$2</f>
        <v>Small</v>
      </c>
    </row>
    <row r="2" spans="1:15" x14ac:dyDescent="0.35">
      <c r="A2" s="98"/>
      <c r="B2" s="74"/>
      <c r="C2" s="75" t="s">
        <v>17</v>
      </c>
      <c r="D2" s="75" t="s">
        <v>18</v>
      </c>
      <c r="E2" s="75" t="s">
        <v>19</v>
      </c>
      <c r="F2" s="75" t="s">
        <v>20</v>
      </c>
      <c r="G2" s="76"/>
      <c r="H2" s="75" t="s">
        <v>3</v>
      </c>
      <c r="I2" s="75" t="s">
        <v>4</v>
      </c>
      <c r="J2" s="75" t="s">
        <v>5</v>
      </c>
      <c r="L2" s="8" t="str">
        <f>IF($D$3="","-",$D$3)</f>
        <v>-</v>
      </c>
      <c r="M2" s="8" t="str">
        <f t="shared" si="0"/>
        <v>Aberdeen Central</v>
      </c>
      <c r="N2" s="8" t="str">
        <f>PROPER($C$1)</f>
        <v>Cheer</v>
      </c>
      <c r="O2" s="8" t="str">
        <f>$D$2</f>
        <v>Large</v>
      </c>
    </row>
    <row r="3" spans="1:15" s="8" customFormat="1" ht="13" x14ac:dyDescent="0.3">
      <c r="A3" s="56" t="s">
        <v>80</v>
      </c>
      <c r="B3" s="57"/>
      <c r="C3" s="69"/>
      <c r="D3" s="69"/>
      <c r="E3" s="69"/>
      <c r="F3" s="69">
        <v>36</v>
      </c>
      <c r="G3" s="58"/>
      <c r="H3" s="69">
        <v>10</v>
      </c>
      <c r="I3" s="69"/>
      <c r="J3" s="69">
        <v>47</v>
      </c>
      <c r="L3" s="8" t="str">
        <f>IF($E$3="","-",$E$3)</f>
        <v>-</v>
      </c>
      <c r="M3" s="8" t="str">
        <f t="shared" si="0"/>
        <v>Aberdeen Central</v>
      </c>
      <c r="N3" s="8" t="str">
        <f>PROPER($C$1)</f>
        <v>Cheer</v>
      </c>
      <c r="O3" s="8" t="str">
        <f>$E$2</f>
        <v>Coed</v>
      </c>
    </row>
    <row r="4" spans="1:15" s="8" customFormat="1" ht="13" x14ac:dyDescent="0.3">
      <c r="A4" s="56" t="s">
        <v>81</v>
      </c>
      <c r="B4" s="57"/>
      <c r="C4" s="69"/>
      <c r="D4" s="69"/>
      <c r="E4" s="69"/>
      <c r="F4" s="69"/>
      <c r="G4" s="58"/>
      <c r="H4" s="69"/>
      <c r="I4" s="69">
        <v>27</v>
      </c>
      <c r="J4" s="69">
        <v>42</v>
      </c>
      <c r="L4" s="8">
        <f>IF($F$3="","-",$F$3)</f>
        <v>36</v>
      </c>
      <c r="M4" s="8" t="str">
        <f t="shared" si="0"/>
        <v>Aberdeen Central</v>
      </c>
      <c r="N4" s="8" t="str">
        <f>PROPER($C$1)</f>
        <v>Cheer</v>
      </c>
      <c r="O4" s="8" t="str">
        <f>$F$2</f>
        <v>St/Tumb</v>
      </c>
    </row>
    <row r="5" spans="1:15" s="8" customFormat="1" ht="13" x14ac:dyDescent="0.3">
      <c r="A5" s="56" t="s">
        <v>79</v>
      </c>
      <c r="B5" s="57"/>
      <c r="C5" s="69"/>
      <c r="D5" s="69"/>
      <c r="E5" s="69"/>
      <c r="F5" s="69">
        <v>23</v>
      </c>
      <c r="G5" s="58"/>
      <c r="H5" s="69">
        <v>8</v>
      </c>
      <c r="I5" s="69">
        <v>33</v>
      </c>
      <c r="J5" s="69"/>
      <c r="L5" s="8">
        <f>IF($H$3="","-",$H$3)</f>
        <v>10</v>
      </c>
      <c r="M5" s="8" t="str">
        <f t="shared" si="0"/>
        <v>Aberdeen Central</v>
      </c>
      <c r="N5" s="8" t="str">
        <f>PROPER($H$1)</f>
        <v>Dance</v>
      </c>
      <c r="O5" s="8" t="str">
        <f>$H$2</f>
        <v>Hip Hop</v>
      </c>
    </row>
    <row r="6" spans="1:15" s="8" customFormat="1" ht="13" x14ac:dyDescent="0.3">
      <c r="A6" s="56" t="s">
        <v>82</v>
      </c>
      <c r="B6" s="57"/>
      <c r="C6" s="69"/>
      <c r="D6" s="69"/>
      <c r="E6" s="69"/>
      <c r="F6" s="69"/>
      <c r="G6" s="58"/>
      <c r="H6" s="69"/>
      <c r="I6" s="69">
        <v>24</v>
      </c>
      <c r="J6" s="69">
        <v>45</v>
      </c>
      <c r="L6" s="8" t="str">
        <f>IF($I$3="","-",$I$3)</f>
        <v>-</v>
      </c>
      <c r="M6" s="8" t="str">
        <f t="shared" si="0"/>
        <v>Aberdeen Central</v>
      </c>
      <c r="N6" s="8" t="str">
        <f>PROPER($H$1)</f>
        <v>Dance</v>
      </c>
      <c r="O6" s="8" t="str">
        <f>$I$2</f>
        <v>Jazz</v>
      </c>
    </row>
    <row r="7" spans="1:15" s="8" customFormat="1" ht="13" x14ac:dyDescent="0.3">
      <c r="A7" s="56" t="s">
        <v>83</v>
      </c>
      <c r="B7" s="57"/>
      <c r="C7" s="69"/>
      <c r="D7" s="69"/>
      <c r="E7" s="69"/>
      <c r="F7" s="69">
        <v>13</v>
      </c>
      <c r="G7" s="58"/>
      <c r="H7" s="69"/>
      <c r="I7" s="69"/>
      <c r="J7" s="69"/>
      <c r="L7" s="8">
        <f>IF($J$3="","-",$J$3)</f>
        <v>47</v>
      </c>
      <c r="M7" s="8" t="str">
        <f t="shared" si="0"/>
        <v>Aberdeen Central</v>
      </c>
      <c r="N7" s="8" t="str">
        <f>PROPER($H$1)</f>
        <v>Dance</v>
      </c>
      <c r="O7" s="8" t="str">
        <f>$J$2</f>
        <v>Pom</v>
      </c>
    </row>
    <row r="8" spans="1:15" s="8" customFormat="1" ht="13" x14ac:dyDescent="0.3">
      <c r="A8" s="56" t="s">
        <v>84</v>
      </c>
      <c r="B8" s="57"/>
      <c r="C8" s="69"/>
      <c r="D8" s="69"/>
      <c r="E8" s="69"/>
      <c r="F8" s="69">
        <v>11</v>
      </c>
      <c r="G8" s="58"/>
      <c r="H8" s="69"/>
      <c r="I8" s="69"/>
      <c r="J8" s="69"/>
      <c r="L8" s="8" t="str">
        <f>IF($C$4="","-",$C$4)</f>
        <v>-</v>
      </c>
      <c r="M8" s="8" t="str">
        <f t="shared" ref="M8:M14" si="1">$A$4</f>
        <v>Brandon Valley</v>
      </c>
      <c r="N8" s="8" t="str">
        <f>PROPER($C$1)</f>
        <v>Cheer</v>
      </c>
      <c r="O8" s="8" t="str">
        <f>$C$2</f>
        <v>Small</v>
      </c>
    </row>
    <row r="9" spans="1:15" s="8" customFormat="1" ht="13" x14ac:dyDescent="0.3">
      <c r="A9" s="56" t="s">
        <v>85</v>
      </c>
      <c r="B9" s="57"/>
      <c r="C9" s="69"/>
      <c r="D9" s="69"/>
      <c r="E9" s="69"/>
      <c r="F9" s="69">
        <v>40</v>
      </c>
      <c r="G9" s="58"/>
      <c r="H9" s="69"/>
      <c r="I9" s="69"/>
      <c r="J9" s="69"/>
      <c r="L9" s="8" t="str">
        <f>IF($D$4="","-",$D$4)</f>
        <v>-</v>
      </c>
      <c r="M9" s="8" t="str">
        <f t="shared" si="1"/>
        <v>Brandon Valley</v>
      </c>
      <c r="N9" s="8" t="str">
        <f>PROPER($C$1)</f>
        <v>Cheer</v>
      </c>
      <c r="O9" s="8" t="str">
        <f>$D$2</f>
        <v>Large</v>
      </c>
    </row>
    <row r="10" spans="1:15" s="8" customFormat="1" ht="13" x14ac:dyDescent="0.3">
      <c r="A10" s="56" t="s">
        <v>86</v>
      </c>
      <c r="B10" s="57"/>
      <c r="C10" s="69"/>
      <c r="D10" s="69"/>
      <c r="E10" s="69"/>
      <c r="F10" s="69">
        <v>1</v>
      </c>
      <c r="G10" s="58"/>
      <c r="H10" s="69">
        <v>15</v>
      </c>
      <c r="I10" s="69">
        <v>34</v>
      </c>
      <c r="J10" s="69"/>
      <c r="L10" s="8" t="str">
        <f>IF($E$4="","-",$E$4)</f>
        <v>-</v>
      </c>
      <c r="M10" s="8" t="str">
        <f t="shared" si="1"/>
        <v>Brandon Valley</v>
      </c>
      <c r="N10" s="8" t="str">
        <f>PROPER($C$1)</f>
        <v>Cheer</v>
      </c>
      <c r="O10" s="8" t="str">
        <f>$E$2</f>
        <v>Coed</v>
      </c>
    </row>
    <row r="11" spans="1:15" s="8" customFormat="1" ht="13" x14ac:dyDescent="0.3">
      <c r="A11" s="56" t="s">
        <v>87</v>
      </c>
      <c r="B11" s="57"/>
      <c r="C11" s="69"/>
      <c r="D11" s="69"/>
      <c r="E11" s="69"/>
      <c r="F11" s="69">
        <v>32</v>
      </c>
      <c r="G11" s="58"/>
      <c r="H11" s="69">
        <v>14</v>
      </c>
      <c r="I11" s="69"/>
      <c r="J11" s="69">
        <v>51</v>
      </c>
      <c r="L11" s="8" t="str">
        <f>IF($F$4="","-",$F$4)</f>
        <v>-</v>
      </c>
      <c r="M11" s="8" t="str">
        <f t="shared" si="1"/>
        <v>Brandon Valley</v>
      </c>
      <c r="N11" s="8" t="str">
        <f>PROPER($C$1)</f>
        <v>Cheer</v>
      </c>
      <c r="O11" s="8" t="str">
        <f>$F$2</f>
        <v>St/Tumb</v>
      </c>
    </row>
    <row r="12" spans="1:15" s="8" customFormat="1" ht="13" x14ac:dyDescent="0.3">
      <c r="A12" s="56" t="s">
        <v>88</v>
      </c>
      <c r="B12" s="57"/>
      <c r="C12" s="69"/>
      <c r="D12" s="69"/>
      <c r="E12" s="69"/>
      <c r="F12" s="69">
        <v>9</v>
      </c>
      <c r="G12" s="58"/>
      <c r="H12" s="69">
        <v>22</v>
      </c>
      <c r="I12" s="69">
        <v>35</v>
      </c>
      <c r="J12" s="69"/>
      <c r="L12" s="8" t="str">
        <f>IF($H$4="","-",$H$4)</f>
        <v>-</v>
      </c>
      <c r="M12" s="8" t="str">
        <f t="shared" si="1"/>
        <v>Brandon Valley</v>
      </c>
      <c r="N12" s="8" t="str">
        <f>PROPER($H$1)</f>
        <v>Dance</v>
      </c>
      <c r="O12" s="8" t="str">
        <f>$H$2</f>
        <v>Hip Hop</v>
      </c>
    </row>
    <row r="13" spans="1:15" s="8" customFormat="1" ht="13" x14ac:dyDescent="0.3">
      <c r="A13" s="56" t="s">
        <v>89</v>
      </c>
      <c r="B13" s="57"/>
      <c r="C13" s="69"/>
      <c r="D13" s="69"/>
      <c r="E13" s="69"/>
      <c r="F13" s="69">
        <v>7</v>
      </c>
      <c r="G13" s="58"/>
      <c r="H13" s="69">
        <v>20</v>
      </c>
      <c r="I13" s="69"/>
      <c r="J13" s="69">
        <v>44</v>
      </c>
      <c r="L13" s="8">
        <f>IF($I$4="","-",$I$4)</f>
        <v>27</v>
      </c>
      <c r="M13" s="8" t="str">
        <f t="shared" si="1"/>
        <v>Brandon Valley</v>
      </c>
      <c r="N13" s="8" t="str">
        <f>PROPER($H$1)</f>
        <v>Dance</v>
      </c>
      <c r="O13" s="8" t="str">
        <f>$I$2</f>
        <v>Jazz</v>
      </c>
    </row>
    <row r="14" spans="1:15" s="8" customFormat="1" ht="13" x14ac:dyDescent="0.3">
      <c r="A14" s="56" t="s">
        <v>90</v>
      </c>
      <c r="B14" s="57"/>
      <c r="C14" s="69"/>
      <c r="D14" s="69"/>
      <c r="E14" s="69"/>
      <c r="F14" s="69">
        <v>19</v>
      </c>
      <c r="G14" s="58"/>
      <c r="H14" s="69">
        <v>4</v>
      </c>
      <c r="I14" s="69"/>
      <c r="J14" s="69">
        <v>41</v>
      </c>
      <c r="L14" s="8">
        <f>IF($J$4="","-",$J$4)</f>
        <v>42</v>
      </c>
      <c r="M14" s="8" t="str">
        <f t="shared" si="1"/>
        <v>Brandon Valley</v>
      </c>
      <c r="N14" s="8" t="str">
        <f>PROPER($H$1)</f>
        <v>Dance</v>
      </c>
      <c r="O14" s="8" t="str">
        <f>$J$2</f>
        <v>Pom</v>
      </c>
    </row>
    <row r="15" spans="1:15" s="8" customFormat="1" ht="13" x14ac:dyDescent="0.3">
      <c r="A15" s="56" t="s">
        <v>91</v>
      </c>
      <c r="B15" s="57"/>
      <c r="C15" s="69"/>
      <c r="D15" s="69"/>
      <c r="E15" s="69"/>
      <c r="F15" s="69">
        <v>29</v>
      </c>
      <c r="G15" s="58"/>
      <c r="H15" s="69">
        <v>12</v>
      </c>
      <c r="I15" s="69"/>
      <c r="J15" s="69">
        <v>48</v>
      </c>
      <c r="L15" s="8" t="str">
        <f>IF($C$5="","-",$C$5)</f>
        <v>-</v>
      </c>
      <c r="M15" s="8" t="str">
        <f t="shared" ref="M15:M21" si="2">$A$5</f>
        <v>Brookings</v>
      </c>
      <c r="N15" s="8" t="str">
        <f>PROPER($C$1)</f>
        <v>Cheer</v>
      </c>
      <c r="O15" s="8" t="str">
        <f>$C$2</f>
        <v>Small</v>
      </c>
    </row>
    <row r="16" spans="1:15" s="8" customFormat="1" ht="13" x14ac:dyDescent="0.3">
      <c r="A16" s="56" t="s">
        <v>92</v>
      </c>
      <c r="B16" s="57"/>
      <c r="C16" s="69"/>
      <c r="D16" s="69"/>
      <c r="E16" s="69"/>
      <c r="F16" s="69">
        <v>21</v>
      </c>
      <c r="G16" s="58"/>
      <c r="H16" s="69">
        <v>6</v>
      </c>
      <c r="I16" s="69">
        <v>31</v>
      </c>
      <c r="J16" s="69"/>
      <c r="L16" s="8" t="str">
        <f>IF($D$5="","-",$D$5)</f>
        <v>-</v>
      </c>
      <c r="M16" s="8" t="str">
        <f t="shared" si="2"/>
        <v>Brookings</v>
      </c>
      <c r="N16" s="8" t="str">
        <f>PROPER($C$1)</f>
        <v>Cheer</v>
      </c>
      <c r="O16" s="8" t="str">
        <f>$D$2</f>
        <v>Large</v>
      </c>
    </row>
    <row r="17" spans="1:15" s="8" customFormat="1" ht="13" x14ac:dyDescent="0.3">
      <c r="A17" s="56" t="s">
        <v>93</v>
      </c>
      <c r="B17" s="57"/>
      <c r="C17" s="69"/>
      <c r="D17" s="69"/>
      <c r="E17" s="69"/>
      <c r="F17" s="69">
        <v>46</v>
      </c>
      <c r="G17" s="58"/>
      <c r="H17" s="69">
        <v>2</v>
      </c>
      <c r="I17" s="69">
        <v>25</v>
      </c>
      <c r="J17" s="69"/>
      <c r="L17" s="8" t="str">
        <f>IF($E$5="","-",$E$5)</f>
        <v>-</v>
      </c>
      <c r="M17" s="8" t="str">
        <f t="shared" si="2"/>
        <v>Brookings</v>
      </c>
      <c r="N17" s="8" t="str">
        <f>PROPER($C$1)</f>
        <v>Cheer</v>
      </c>
      <c r="O17" s="8" t="str">
        <f>$E$2</f>
        <v>Coed</v>
      </c>
    </row>
    <row r="18" spans="1:15" s="8" customFormat="1" ht="13" x14ac:dyDescent="0.3">
      <c r="A18" s="56" t="s">
        <v>94</v>
      </c>
      <c r="B18" s="57"/>
      <c r="C18" s="69"/>
      <c r="D18" s="69"/>
      <c r="E18" s="69"/>
      <c r="F18" s="69">
        <v>3</v>
      </c>
      <c r="G18" s="58"/>
      <c r="H18" s="69">
        <v>18</v>
      </c>
      <c r="I18" s="69"/>
      <c r="J18" s="69">
        <v>38</v>
      </c>
      <c r="L18" s="8">
        <f>IF($F$5="","-",$F$5)</f>
        <v>23</v>
      </c>
      <c r="M18" s="8" t="str">
        <f t="shared" si="2"/>
        <v>Brookings</v>
      </c>
      <c r="N18" s="8" t="str">
        <f>PROPER($C$1)</f>
        <v>Cheer</v>
      </c>
      <c r="O18" s="8" t="str">
        <f>$F$2</f>
        <v>St/Tumb</v>
      </c>
    </row>
    <row r="19" spans="1:15" s="8" customFormat="1" ht="13" x14ac:dyDescent="0.3">
      <c r="A19" s="56" t="s">
        <v>95</v>
      </c>
      <c r="B19" s="57"/>
      <c r="C19" s="69"/>
      <c r="D19" s="69"/>
      <c r="E19" s="69"/>
      <c r="F19" s="69">
        <v>5</v>
      </c>
      <c r="G19" s="58"/>
      <c r="H19" s="69"/>
      <c r="I19" s="69"/>
      <c r="J19" s="69"/>
      <c r="L19" s="8">
        <f>IF($H$5="","-",$H$5)</f>
        <v>8</v>
      </c>
      <c r="M19" s="8" t="str">
        <f t="shared" si="2"/>
        <v>Brookings</v>
      </c>
      <c r="N19" s="8" t="str">
        <f>PROPER($H$1)</f>
        <v>Dance</v>
      </c>
      <c r="O19" s="8" t="str">
        <f>$H$2</f>
        <v>Hip Hop</v>
      </c>
    </row>
    <row r="20" spans="1:15" s="8" customFormat="1" ht="13" x14ac:dyDescent="0.3">
      <c r="A20" s="56" t="s">
        <v>96</v>
      </c>
      <c r="B20" s="57"/>
      <c r="C20" s="69"/>
      <c r="D20" s="69"/>
      <c r="E20" s="69"/>
      <c r="F20" s="69">
        <v>26</v>
      </c>
      <c r="G20" s="58"/>
      <c r="H20" s="69"/>
      <c r="I20" s="69"/>
      <c r="J20" s="69"/>
      <c r="L20" s="8">
        <f>IF($I$5="","-",$I$5)</f>
        <v>33</v>
      </c>
      <c r="M20" s="8" t="str">
        <f t="shared" si="2"/>
        <v>Brookings</v>
      </c>
      <c r="N20" s="8" t="str">
        <f>PROPER($H$1)</f>
        <v>Dance</v>
      </c>
      <c r="O20" s="8" t="str">
        <f>$I$2</f>
        <v>Jazz</v>
      </c>
    </row>
    <row r="21" spans="1:15" s="8" customFormat="1" ht="13" x14ac:dyDescent="0.3">
      <c r="A21" s="56" t="s">
        <v>97</v>
      </c>
      <c r="B21" s="57"/>
      <c r="C21" s="69"/>
      <c r="D21" s="69"/>
      <c r="E21" s="69"/>
      <c r="F21" s="69">
        <v>49</v>
      </c>
      <c r="G21" s="58"/>
      <c r="H21" s="69">
        <v>17</v>
      </c>
      <c r="I21" s="69"/>
      <c r="J21" s="69">
        <v>37</v>
      </c>
      <c r="L21" s="8" t="str">
        <f>IF($J$5="","-",$J$5)</f>
        <v>-</v>
      </c>
      <c r="M21" s="8" t="str">
        <f t="shared" si="2"/>
        <v>Brookings</v>
      </c>
      <c r="N21" s="8" t="str">
        <f>PROPER($H$1)</f>
        <v>Dance</v>
      </c>
      <c r="O21" s="8" t="str">
        <f>$J$2</f>
        <v>Pom</v>
      </c>
    </row>
    <row r="22" spans="1:15" s="8" customFormat="1" ht="13" x14ac:dyDescent="0.3">
      <c r="A22" s="56" t="s">
        <v>98</v>
      </c>
      <c r="B22" s="57"/>
      <c r="C22" s="69"/>
      <c r="D22" s="69"/>
      <c r="E22" s="69"/>
      <c r="F22" s="69">
        <v>43</v>
      </c>
      <c r="G22" s="58"/>
      <c r="H22" s="69"/>
      <c r="I22" s="69">
        <v>28</v>
      </c>
      <c r="J22" s="69">
        <v>39</v>
      </c>
      <c r="L22" s="8" t="str">
        <f>IF($C$6="","-",$C$6)</f>
        <v>-</v>
      </c>
      <c r="M22" s="8" t="str">
        <f t="shared" ref="M22:M28" si="3">$A$6</f>
        <v>Dakota Valley</v>
      </c>
      <c r="N22" s="8" t="str">
        <f>PROPER($C$1)</f>
        <v>Cheer</v>
      </c>
      <c r="O22" s="8" t="str">
        <f>$C$2</f>
        <v>Small</v>
      </c>
    </row>
    <row r="23" spans="1:15" s="8" customFormat="1" ht="13" x14ac:dyDescent="0.3">
      <c r="A23" s="56" t="s">
        <v>99</v>
      </c>
      <c r="B23" s="57"/>
      <c r="C23" s="69"/>
      <c r="D23" s="69"/>
      <c r="E23" s="69"/>
      <c r="F23" s="69">
        <v>16</v>
      </c>
      <c r="G23" s="58"/>
      <c r="H23" s="69"/>
      <c r="I23" s="69">
        <v>30</v>
      </c>
      <c r="J23" s="69">
        <v>50</v>
      </c>
      <c r="L23" s="8" t="str">
        <f>IF($D$6="","-",$D$6)</f>
        <v>-</v>
      </c>
      <c r="M23" s="8" t="str">
        <f t="shared" si="3"/>
        <v>Dakota Valley</v>
      </c>
      <c r="N23" s="8" t="str">
        <f>PROPER($C$1)</f>
        <v>Cheer</v>
      </c>
      <c r="O23" s="8" t="str">
        <f>$D$2</f>
        <v>Large</v>
      </c>
    </row>
    <row r="24" spans="1:15" s="8" customFormat="1" ht="13" x14ac:dyDescent="0.3">
      <c r="A24" s="56"/>
      <c r="B24" s="57"/>
      <c r="C24" s="69"/>
      <c r="D24" s="69"/>
      <c r="E24" s="69"/>
      <c r="F24" s="69"/>
      <c r="G24" s="58"/>
      <c r="H24" s="69"/>
      <c r="I24" s="69"/>
      <c r="J24" s="69"/>
      <c r="L24" s="8" t="str">
        <f>IF($E$6="","-",$E$6)</f>
        <v>-</v>
      </c>
      <c r="M24" s="8" t="str">
        <f t="shared" si="3"/>
        <v>Dakota Valley</v>
      </c>
      <c r="N24" s="8" t="str">
        <f>PROPER($C$1)</f>
        <v>Cheer</v>
      </c>
      <c r="O24" s="8" t="str">
        <f>$E$2</f>
        <v>Coed</v>
      </c>
    </row>
    <row r="25" spans="1:15" s="8" customFormat="1" ht="13" x14ac:dyDescent="0.3">
      <c r="A25" s="56"/>
      <c r="B25" s="57"/>
      <c r="C25" s="69"/>
      <c r="D25" s="69"/>
      <c r="E25" s="69"/>
      <c r="F25" s="69"/>
      <c r="G25" s="58"/>
      <c r="H25" s="69"/>
      <c r="I25" s="69"/>
      <c r="J25" s="69"/>
      <c r="L25" s="8" t="str">
        <f>IF($F$6="","-",$F$6)</f>
        <v>-</v>
      </c>
      <c r="M25" s="8" t="str">
        <f t="shared" si="3"/>
        <v>Dakota Valley</v>
      </c>
      <c r="N25" s="8" t="str">
        <f>PROPER($C$1)</f>
        <v>Cheer</v>
      </c>
      <c r="O25" s="8" t="str">
        <f>$F$2</f>
        <v>St/Tumb</v>
      </c>
    </row>
    <row r="26" spans="1:15" s="8" customFormat="1" ht="13" x14ac:dyDescent="0.3">
      <c r="A26" s="56"/>
      <c r="B26" s="57"/>
      <c r="C26" s="69"/>
      <c r="D26" s="69"/>
      <c r="E26" s="69"/>
      <c r="F26" s="69"/>
      <c r="G26" s="58"/>
      <c r="H26" s="69"/>
      <c r="I26" s="69"/>
      <c r="J26" s="69"/>
      <c r="L26" s="8" t="str">
        <f>IF($H$6="","-",$H$6)</f>
        <v>-</v>
      </c>
      <c r="M26" s="8" t="str">
        <f t="shared" si="3"/>
        <v>Dakota Valley</v>
      </c>
      <c r="N26" s="8" t="str">
        <f>PROPER($H$1)</f>
        <v>Dance</v>
      </c>
      <c r="O26" s="8" t="str">
        <f>$H$2</f>
        <v>Hip Hop</v>
      </c>
    </row>
    <row r="27" spans="1:15" s="8" customFormat="1" ht="13" x14ac:dyDescent="0.3">
      <c r="A27" s="56"/>
      <c r="B27" s="57"/>
      <c r="C27" s="69"/>
      <c r="D27" s="69"/>
      <c r="E27" s="69"/>
      <c r="F27" s="69"/>
      <c r="G27" s="58"/>
      <c r="H27" s="69"/>
      <c r="I27" s="69"/>
      <c r="J27" s="69"/>
      <c r="L27" s="8">
        <f>IF($I$6="","-",$I$6)</f>
        <v>24</v>
      </c>
      <c r="M27" s="8" t="str">
        <f t="shared" si="3"/>
        <v>Dakota Valley</v>
      </c>
      <c r="N27" s="8" t="str">
        <f>PROPER($H$1)</f>
        <v>Dance</v>
      </c>
      <c r="O27" s="8" t="str">
        <f>$I$2</f>
        <v>Jazz</v>
      </c>
    </row>
    <row r="28" spans="1:15" s="8" customFormat="1" ht="13" x14ac:dyDescent="0.3">
      <c r="A28" s="56"/>
      <c r="B28" s="57"/>
      <c r="C28" s="69"/>
      <c r="D28" s="69"/>
      <c r="E28" s="69"/>
      <c r="F28" s="69"/>
      <c r="G28" s="58"/>
      <c r="H28" s="69"/>
      <c r="I28" s="69"/>
      <c r="J28" s="69"/>
      <c r="L28" s="8">
        <f>IF($J$6="","-",$J$6)</f>
        <v>45</v>
      </c>
      <c r="M28" s="8" t="str">
        <f t="shared" si="3"/>
        <v>Dakota Valley</v>
      </c>
      <c r="N28" s="8" t="str">
        <f>PROPER($H$1)</f>
        <v>Dance</v>
      </c>
      <c r="O28" s="8" t="str">
        <f>$J$2</f>
        <v>Pom</v>
      </c>
    </row>
    <row r="29" spans="1:15" s="8" customFormat="1" ht="13" x14ac:dyDescent="0.3">
      <c r="A29" s="56"/>
      <c r="B29" s="57"/>
      <c r="C29" s="69"/>
      <c r="D29" s="69"/>
      <c r="E29" s="69"/>
      <c r="F29" s="69"/>
      <c r="G29" s="58"/>
      <c r="H29" s="69"/>
      <c r="I29" s="69"/>
      <c r="J29" s="69"/>
      <c r="L29" s="8" t="str">
        <f>IF($C$7="","-",$C$7)</f>
        <v>-</v>
      </c>
      <c r="M29" s="8" t="str">
        <f t="shared" ref="M29:M35" si="4">$A$7</f>
        <v>Dell Rapids</v>
      </c>
      <c r="N29" s="8" t="str">
        <f>PROPER($C$1)</f>
        <v>Cheer</v>
      </c>
      <c r="O29" s="8" t="str">
        <f>$C$2</f>
        <v>Small</v>
      </c>
    </row>
    <row r="30" spans="1:15" s="8" customFormat="1" ht="13" x14ac:dyDescent="0.3">
      <c r="A30" s="56"/>
      <c r="B30" s="57"/>
      <c r="C30" s="69"/>
      <c r="D30" s="69"/>
      <c r="E30" s="69"/>
      <c r="F30" s="69"/>
      <c r="G30" s="58"/>
      <c r="H30" s="69"/>
      <c r="I30" s="69"/>
      <c r="J30" s="69"/>
      <c r="L30" s="8" t="str">
        <f>IF($D$7="","-",$D$7)</f>
        <v>-</v>
      </c>
      <c r="M30" s="8" t="str">
        <f t="shared" si="4"/>
        <v>Dell Rapids</v>
      </c>
      <c r="N30" s="8" t="str">
        <f>PROPER($C$1)</f>
        <v>Cheer</v>
      </c>
      <c r="O30" s="8" t="str">
        <f>$D$2</f>
        <v>Large</v>
      </c>
    </row>
    <row r="31" spans="1:15" s="8" customFormat="1" ht="13" x14ac:dyDescent="0.3">
      <c r="A31" s="56"/>
      <c r="B31" s="57"/>
      <c r="C31" s="69"/>
      <c r="D31" s="69"/>
      <c r="E31" s="69"/>
      <c r="F31" s="69"/>
      <c r="G31" s="58"/>
      <c r="H31" s="69"/>
      <c r="I31" s="69"/>
      <c r="J31" s="69"/>
      <c r="L31" s="8" t="str">
        <f>IF($E$7="","-",$E$7)</f>
        <v>-</v>
      </c>
      <c r="M31" s="8" t="str">
        <f t="shared" si="4"/>
        <v>Dell Rapids</v>
      </c>
      <c r="N31" s="8" t="str">
        <f>PROPER($C$1)</f>
        <v>Cheer</v>
      </c>
      <c r="O31" s="8" t="str">
        <f>$E$2</f>
        <v>Coed</v>
      </c>
    </row>
    <row r="32" spans="1:15" s="8" customFormat="1" ht="13" x14ac:dyDescent="0.3">
      <c r="A32" s="56"/>
      <c r="B32" s="57"/>
      <c r="C32" s="69"/>
      <c r="D32" s="69"/>
      <c r="E32" s="69"/>
      <c r="F32" s="69"/>
      <c r="G32" s="58"/>
      <c r="H32" s="69"/>
      <c r="I32" s="69"/>
      <c r="J32" s="69"/>
      <c r="L32" s="8">
        <f>IF($F$7="","-",$F$7)</f>
        <v>13</v>
      </c>
      <c r="M32" s="8" t="str">
        <f t="shared" si="4"/>
        <v>Dell Rapids</v>
      </c>
      <c r="N32" s="8" t="str">
        <f>PROPER($C$1)</f>
        <v>Cheer</v>
      </c>
      <c r="O32" s="8" t="str">
        <f>$F$2</f>
        <v>St/Tumb</v>
      </c>
    </row>
    <row r="33" spans="1:15" x14ac:dyDescent="0.35">
      <c r="A33" s="77"/>
      <c r="B33" s="77"/>
      <c r="C33" s="78"/>
      <c r="D33" s="78"/>
      <c r="E33" s="78"/>
      <c r="F33" s="78"/>
      <c r="G33" s="78"/>
      <c r="H33" s="78"/>
      <c r="I33" s="78"/>
      <c r="J33" s="78"/>
      <c r="L33" s="8" t="str">
        <f>IF($H$7="","-",$H$7)</f>
        <v>-</v>
      </c>
      <c r="M33" s="8" t="str">
        <f t="shared" si="4"/>
        <v>Dell Rapids</v>
      </c>
      <c r="N33" s="8" t="str">
        <f>PROPER($H$1)</f>
        <v>Dance</v>
      </c>
      <c r="O33" s="8" t="str">
        <f>$H$2</f>
        <v>Hip Hop</v>
      </c>
    </row>
    <row r="34" spans="1:15" x14ac:dyDescent="0.35">
      <c r="L34" s="8" t="str">
        <f>IF($I$7="","-",$I$7)</f>
        <v>-</v>
      </c>
      <c r="M34" s="8" t="str">
        <f t="shared" si="4"/>
        <v>Dell Rapids</v>
      </c>
      <c r="N34" s="8" t="str">
        <f>PROPER($H$1)</f>
        <v>Dance</v>
      </c>
      <c r="O34" s="8" t="str">
        <f>$I$2</f>
        <v>Jazz</v>
      </c>
    </row>
    <row r="35" spans="1:15" x14ac:dyDescent="0.35">
      <c r="L35" s="8" t="str">
        <f>IF($J$7="","-",$J$7)</f>
        <v>-</v>
      </c>
      <c r="M35" s="8" t="str">
        <f t="shared" si="4"/>
        <v>Dell Rapids</v>
      </c>
      <c r="N35" s="8" t="str">
        <f>PROPER($H$1)</f>
        <v>Dance</v>
      </c>
      <c r="O35" s="8" t="str">
        <f>$J$2</f>
        <v>Pom</v>
      </c>
    </row>
    <row r="36" spans="1:15" x14ac:dyDescent="0.35">
      <c r="L36" s="8" t="str">
        <f>IF($C$8="","-",$C$8)</f>
        <v>-</v>
      </c>
      <c r="M36" s="8" t="str">
        <f t="shared" ref="M36:M42" si="5">$A$8</f>
        <v>Deubrook</v>
      </c>
      <c r="N36" s="8" t="str">
        <f>PROPER($C$1)</f>
        <v>Cheer</v>
      </c>
      <c r="O36" s="8" t="str">
        <f>$C$2</f>
        <v>Small</v>
      </c>
    </row>
    <row r="37" spans="1:15" x14ac:dyDescent="0.35">
      <c r="L37" s="8" t="str">
        <f>IF($D$8="","-",$D$8)</f>
        <v>-</v>
      </c>
      <c r="M37" s="8" t="str">
        <f t="shared" si="5"/>
        <v>Deubrook</v>
      </c>
      <c r="N37" s="8" t="str">
        <f>PROPER($C$1)</f>
        <v>Cheer</v>
      </c>
      <c r="O37" s="8" t="str">
        <f>$D$2</f>
        <v>Large</v>
      </c>
    </row>
    <row r="38" spans="1:15" x14ac:dyDescent="0.35">
      <c r="L38" s="8" t="str">
        <f>IF($E$8="","-",$E$8)</f>
        <v>-</v>
      </c>
      <c r="M38" s="8" t="str">
        <f t="shared" si="5"/>
        <v>Deubrook</v>
      </c>
      <c r="N38" s="8" t="str">
        <f>PROPER($C$1)</f>
        <v>Cheer</v>
      </c>
      <c r="O38" s="8" t="str">
        <f>$E$2</f>
        <v>Coed</v>
      </c>
    </row>
    <row r="39" spans="1:15" x14ac:dyDescent="0.35">
      <c r="L39" s="8">
        <f>IF($F$8="","-",$F$8)</f>
        <v>11</v>
      </c>
      <c r="M39" s="8" t="str">
        <f t="shared" si="5"/>
        <v>Deubrook</v>
      </c>
      <c r="N39" s="8" t="str">
        <f>PROPER($C$1)</f>
        <v>Cheer</v>
      </c>
      <c r="O39" s="8" t="str">
        <f>$F$2</f>
        <v>St/Tumb</v>
      </c>
    </row>
    <row r="40" spans="1:15" x14ac:dyDescent="0.35">
      <c r="L40" s="8" t="str">
        <f>IF($H$8="","-",$H$8)</f>
        <v>-</v>
      </c>
      <c r="M40" s="8" t="str">
        <f t="shared" si="5"/>
        <v>Deubrook</v>
      </c>
      <c r="N40" s="8" t="str">
        <f>PROPER($H$1)</f>
        <v>Dance</v>
      </c>
      <c r="O40" s="8" t="str">
        <f>$H$2</f>
        <v>Hip Hop</v>
      </c>
    </row>
    <row r="41" spans="1:15" x14ac:dyDescent="0.35">
      <c r="L41" s="8" t="str">
        <f>IF($I$8="","-",$I$8)</f>
        <v>-</v>
      </c>
      <c r="M41" s="8" t="str">
        <f t="shared" si="5"/>
        <v>Deubrook</v>
      </c>
      <c r="N41" s="8" t="str">
        <f>PROPER($H$1)</f>
        <v>Dance</v>
      </c>
      <c r="O41" s="8" t="str">
        <f>$I$2</f>
        <v>Jazz</v>
      </c>
    </row>
    <row r="42" spans="1:15" x14ac:dyDescent="0.35">
      <c r="L42" s="8" t="str">
        <f>IF($J$8="","-",$J$8)</f>
        <v>-</v>
      </c>
      <c r="M42" s="8" t="str">
        <f t="shared" si="5"/>
        <v>Deubrook</v>
      </c>
      <c r="N42" s="8" t="str">
        <f>PROPER($H$1)</f>
        <v>Dance</v>
      </c>
      <c r="O42" s="8" t="str">
        <f>$J$2</f>
        <v>Pom</v>
      </c>
    </row>
    <row r="43" spans="1:15" x14ac:dyDescent="0.35">
      <c r="L43" s="8" t="str">
        <f>IF($C$9="","-",$C$9)</f>
        <v>-</v>
      </c>
      <c r="M43" s="8" t="str">
        <f t="shared" ref="M43:M49" si="6">$A$9</f>
        <v>Elkton-Lake Benton</v>
      </c>
      <c r="N43" s="8" t="str">
        <f>PROPER($C$1)</f>
        <v>Cheer</v>
      </c>
      <c r="O43" s="8" t="str">
        <f>$C$2</f>
        <v>Small</v>
      </c>
    </row>
    <row r="44" spans="1:15" x14ac:dyDescent="0.35">
      <c r="L44" s="8" t="str">
        <f>IF($D$9="","-",$D$9)</f>
        <v>-</v>
      </c>
      <c r="M44" s="8" t="str">
        <f t="shared" si="6"/>
        <v>Elkton-Lake Benton</v>
      </c>
      <c r="N44" s="8" t="str">
        <f>PROPER($C$1)</f>
        <v>Cheer</v>
      </c>
      <c r="O44" s="8" t="str">
        <f>$D$2</f>
        <v>Large</v>
      </c>
    </row>
    <row r="45" spans="1:15" x14ac:dyDescent="0.35">
      <c r="L45" s="8" t="str">
        <f>IF($E$9="","-",$E$9)</f>
        <v>-</v>
      </c>
      <c r="M45" s="8" t="str">
        <f t="shared" si="6"/>
        <v>Elkton-Lake Benton</v>
      </c>
      <c r="N45" s="8" t="str">
        <f>PROPER($C$1)</f>
        <v>Cheer</v>
      </c>
      <c r="O45" s="8" t="str">
        <f>$E$2</f>
        <v>Coed</v>
      </c>
    </row>
    <row r="46" spans="1:15" x14ac:dyDescent="0.35">
      <c r="L46" s="8">
        <f>IF($F$9="","-",$F$9)</f>
        <v>40</v>
      </c>
      <c r="M46" s="8" t="str">
        <f t="shared" si="6"/>
        <v>Elkton-Lake Benton</v>
      </c>
      <c r="N46" s="8" t="str">
        <f>PROPER($C$1)</f>
        <v>Cheer</v>
      </c>
      <c r="O46" s="8" t="str">
        <f>$F$2</f>
        <v>St/Tumb</v>
      </c>
    </row>
    <row r="47" spans="1:15" x14ac:dyDescent="0.35">
      <c r="L47" s="8" t="str">
        <f>IF($H$9="","-",$H$9)</f>
        <v>-</v>
      </c>
      <c r="M47" s="8" t="str">
        <f t="shared" si="6"/>
        <v>Elkton-Lake Benton</v>
      </c>
      <c r="N47" s="8" t="str">
        <f>PROPER($H$1)</f>
        <v>Dance</v>
      </c>
      <c r="O47" s="8" t="str">
        <f>$H$2</f>
        <v>Hip Hop</v>
      </c>
    </row>
    <row r="48" spans="1:15" x14ac:dyDescent="0.35">
      <c r="L48" s="8" t="str">
        <f>IF($I$9="","-",$I$9)</f>
        <v>-</v>
      </c>
      <c r="M48" s="8" t="str">
        <f t="shared" si="6"/>
        <v>Elkton-Lake Benton</v>
      </c>
      <c r="N48" s="8" t="str">
        <f>PROPER($H$1)</f>
        <v>Dance</v>
      </c>
      <c r="O48" s="8" t="str">
        <f>$I$2</f>
        <v>Jazz</v>
      </c>
    </row>
    <row r="49" spans="12:15" x14ac:dyDescent="0.35">
      <c r="L49" s="8" t="str">
        <f>IF($J$9="","-",$J$9)</f>
        <v>-</v>
      </c>
      <c r="M49" s="8" t="str">
        <f t="shared" si="6"/>
        <v>Elkton-Lake Benton</v>
      </c>
      <c r="N49" s="8" t="str">
        <f>PROPER($H$1)</f>
        <v>Dance</v>
      </c>
      <c r="O49" s="8" t="str">
        <f>$J$2</f>
        <v>Pom</v>
      </c>
    </row>
    <row r="50" spans="12:15" x14ac:dyDescent="0.35">
      <c r="L50" s="8" t="str">
        <f>IF($C$10="","-",$C$10)</f>
        <v>-</v>
      </c>
      <c r="M50" s="8" t="str">
        <f t="shared" ref="M50:M56" si="7">$A$10</f>
        <v>Harrisburg</v>
      </c>
      <c r="N50" s="8" t="str">
        <f>PROPER($C$1)</f>
        <v>Cheer</v>
      </c>
      <c r="O50" s="8" t="str">
        <f>$C$2</f>
        <v>Small</v>
      </c>
    </row>
    <row r="51" spans="12:15" x14ac:dyDescent="0.35">
      <c r="L51" s="8" t="str">
        <f>IF($D$10="","-",$D$10)</f>
        <v>-</v>
      </c>
      <c r="M51" s="8" t="str">
        <f t="shared" si="7"/>
        <v>Harrisburg</v>
      </c>
      <c r="N51" s="8" t="str">
        <f>PROPER($C$1)</f>
        <v>Cheer</v>
      </c>
      <c r="O51" s="8" t="str">
        <f>$D$2</f>
        <v>Large</v>
      </c>
    </row>
    <row r="52" spans="12:15" x14ac:dyDescent="0.35">
      <c r="L52" s="8" t="str">
        <f>IF($E$10="","-",$E$10)</f>
        <v>-</v>
      </c>
      <c r="M52" s="8" t="str">
        <f t="shared" si="7"/>
        <v>Harrisburg</v>
      </c>
      <c r="N52" s="8" t="str">
        <f>PROPER($C$1)</f>
        <v>Cheer</v>
      </c>
      <c r="O52" s="8" t="str">
        <f>$E$2</f>
        <v>Coed</v>
      </c>
    </row>
    <row r="53" spans="12:15" x14ac:dyDescent="0.35">
      <c r="L53" s="8">
        <f>IF($F$10="","-",$F$10)</f>
        <v>1</v>
      </c>
      <c r="M53" s="8" t="str">
        <f t="shared" si="7"/>
        <v>Harrisburg</v>
      </c>
      <c r="N53" s="8" t="str">
        <f>PROPER($C$1)</f>
        <v>Cheer</v>
      </c>
      <c r="O53" s="8" t="str">
        <f>$F$2</f>
        <v>St/Tumb</v>
      </c>
    </row>
    <row r="54" spans="12:15" x14ac:dyDescent="0.35">
      <c r="L54" s="8">
        <f>IF($H$10="","-",$H$10)</f>
        <v>15</v>
      </c>
      <c r="M54" s="8" t="str">
        <f t="shared" si="7"/>
        <v>Harrisburg</v>
      </c>
      <c r="N54" s="8" t="str">
        <f>PROPER($H$1)</f>
        <v>Dance</v>
      </c>
      <c r="O54" s="8" t="str">
        <f>$H$2</f>
        <v>Hip Hop</v>
      </c>
    </row>
    <row r="55" spans="12:15" x14ac:dyDescent="0.35">
      <c r="L55" s="8">
        <f>IF($I$10="","-",$I$10)</f>
        <v>34</v>
      </c>
      <c r="M55" s="8" t="str">
        <f t="shared" si="7"/>
        <v>Harrisburg</v>
      </c>
      <c r="N55" s="8" t="str">
        <f>PROPER($H$1)</f>
        <v>Dance</v>
      </c>
      <c r="O55" s="8" t="str">
        <f>$I$2</f>
        <v>Jazz</v>
      </c>
    </row>
    <row r="56" spans="12:15" x14ac:dyDescent="0.35">
      <c r="L56" s="8" t="str">
        <f>IF($J$10="","-",$J$10)</f>
        <v>-</v>
      </c>
      <c r="M56" s="8" t="str">
        <f t="shared" si="7"/>
        <v>Harrisburg</v>
      </c>
      <c r="N56" s="8" t="str">
        <f>PROPER($H$1)</f>
        <v>Dance</v>
      </c>
      <c r="O56" s="8" t="str">
        <f>$J$2</f>
        <v>Pom</v>
      </c>
    </row>
    <row r="57" spans="12:15" x14ac:dyDescent="0.35">
      <c r="L57" s="8" t="str">
        <f>IF($C$11="","-",$C$11)</f>
        <v>-</v>
      </c>
      <c r="M57" s="8" t="str">
        <f t="shared" ref="M57:M63" si="8">$A$11</f>
        <v>Huron</v>
      </c>
      <c r="N57" s="8" t="str">
        <f>PROPER($C$1)</f>
        <v>Cheer</v>
      </c>
      <c r="O57" s="8" t="str">
        <f>$C$2</f>
        <v>Small</v>
      </c>
    </row>
    <row r="58" spans="12:15" x14ac:dyDescent="0.35">
      <c r="L58" s="8" t="str">
        <f>IF($D$11="","-",$D$11)</f>
        <v>-</v>
      </c>
      <c r="M58" s="8" t="str">
        <f t="shared" si="8"/>
        <v>Huron</v>
      </c>
      <c r="N58" s="8" t="str">
        <f>PROPER($C$1)</f>
        <v>Cheer</v>
      </c>
      <c r="O58" s="8" t="str">
        <f>$D$2</f>
        <v>Large</v>
      </c>
    </row>
    <row r="59" spans="12:15" x14ac:dyDescent="0.35">
      <c r="L59" s="8" t="str">
        <f>IF($E$11="","-",$E$11)</f>
        <v>-</v>
      </c>
      <c r="M59" s="8" t="str">
        <f t="shared" si="8"/>
        <v>Huron</v>
      </c>
      <c r="N59" s="8" t="str">
        <f>PROPER($C$1)</f>
        <v>Cheer</v>
      </c>
      <c r="O59" s="8" t="str">
        <f>$E$2</f>
        <v>Coed</v>
      </c>
    </row>
    <row r="60" spans="12:15" x14ac:dyDescent="0.35">
      <c r="L60" s="8">
        <f>IF($F$11="","-",$F$11)</f>
        <v>32</v>
      </c>
      <c r="M60" s="8" t="str">
        <f t="shared" si="8"/>
        <v>Huron</v>
      </c>
      <c r="N60" s="8" t="str">
        <f>PROPER($C$1)</f>
        <v>Cheer</v>
      </c>
      <c r="O60" s="8" t="str">
        <f>$F$2</f>
        <v>St/Tumb</v>
      </c>
    </row>
    <row r="61" spans="12:15" x14ac:dyDescent="0.35">
      <c r="L61" s="8">
        <f>IF($H$11="","-",$H$11)</f>
        <v>14</v>
      </c>
      <c r="M61" s="8" t="str">
        <f t="shared" si="8"/>
        <v>Huron</v>
      </c>
      <c r="N61" s="8" t="str">
        <f>PROPER($H$1)</f>
        <v>Dance</v>
      </c>
      <c r="O61" s="8" t="str">
        <f>$H$2</f>
        <v>Hip Hop</v>
      </c>
    </row>
    <row r="62" spans="12:15" x14ac:dyDescent="0.35">
      <c r="L62" s="8" t="str">
        <f>IF($I$11="","-",$I$11)</f>
        <v>-</v>
      </c>
      <c r="M62" s="8" t="str">
        <f t="shared" si="8"/>
        <v>Huron</v>
      </c>
      <c r="N62" s="8" t="str">
        <f>PROPER($H$1)</f>
        <v>Dance</v>
      </c>
      <c r="O62" s="8" t="str">
        <f>$I$2</f>
        <v>Jazz</v>
      </c>
    </row>
    <row r="63" spans="12:15" x14ac:dyDescent="0.35">
      <c r="L63" s="8">
        <f>IF($J$11="","-",$J$11)</f>
        <v>51</v>
      </c>
      <c r="M63" s="8" t="str">
        <f t="shared" si="8"/>
        <v>Huron</v>
      </c>
      <c r="N63" s="8" t="str">
        <f>PROPER($H$1)</f>
        <v>Dance</v>
      </c>
      <c r="O63" s="8" t="str">
        <f>$J$2</f>
        <v>Pom</v>
      </c>
    </row>
    <row r="64" spans="12:15" x14ac:dyDescent="0.35">
      <c r="L64" s="8" t="str">
        <f>IF($C$12="","-",$C$12)</f>
        <v>-</v>
      </c>
      <c r="M64" s="8" t="str">
        <f t="shared" ref="M64:M70" si="9">$A$12</f>
        <v>O'Gorman</v>
      </c>
      <c r="N64" s="8" t="str">
        <f>PROPER($C$1)</f>
        <v>Cheer</v>
      </c>
      <c r="O64" s="8" t="str">
        <f>$C$2</f>
        <v>Small</v>
      </c>
    </row>
    <row r="65" spans="12:15" x14ac:dyDescent="0.35">
      <c r="L65" s="8" t="str">
        <f>IF($D$12="","-",$D$12)</f>
        <v>-</v>
      </c>
      <c r="M65" s="8" t="str">
        <f t="shared" si="9"/>
        <v>O'Gorman</v>
      </c>
      <c r="N65" s="8" t="str">
        <f>PROPER($C$1)</f>
        <v>Cheer</v>
      </c>
      <c r="O65" s="8" t="str">
        <f>$D$2</f>
        <v>Large</v>
      </c>
    </row>
    <row r="66" spans="12:15" x14ac:dyDescent="0.35">
      <c r="L66" s="8" t="str">
        <f>IF($E$12="","-",$E$12)</f>
        <v>-</v>
      </c>
      <c r="M66" s="8" t="str">
        <f t="shared" si="9"/>
        <v>O'Gorman</v>
      </c>
      <c r="N66" s="8" t="str">
        <f>PROPER($C$1)</f>
        <v>Cheer</v>
      </c>
      <c r="O66" s="8" t="str">
        <f>$E$2</f>
        <v>Coed</v>
      </c>
    </row>
    <row r="67" spans="12:15" x14ac:dyDescent="0.35">
      <c r="L67" s="8">
        <f>IF($F$12="","-",$F$12)</f>
        <v>9</v>
      </c>
      <c r="M67" s="8" t="str">
        <f t="shared" si="9"/>
        <v>O'Gorman</v>
      </c>
      <c r="N67" s="8" t="str">
        <f>PROPER($C$1)</f>
        <v>Cheer</v>
      </c>
      <c r="O67" s="8" t="str">
        <f>$F$2</f>
        <v>St/Tumb</v>
      </c>
    </row>
    <row r="68" spans="12:15" x14ac:dyDescent="0.35">
      <c r="L68" s="8">
        <f>IF($H$12="","-",$H$12)</f>
        <v>22</v>
      </c>
      <c r="M68" s="8" t="str">
        <f t="shared" si="9"/>
        <v>O'Gorman</v>
      </c>
      <c r="N68" s="8" t="str">
        <f>PROPER($H$1)</f>
        <v>Dance</v>
      </c>
      <c r="O68" s="8" t="str">
        <f>$H$2</f>
        <v>Hip Hop</v>
      </c>
    </row>
    <row r="69" spans="12:15" x14ac:dyDescent="0.35">
      <c r="L69" s="8">
        <f>IF($I$12="","-",$I$12)</f>
        <v>35</v>
      </c>
      <c r="M69" s="8" t="str">
        <f t="shared" si="9"/>
        <v>O'Gorman</v>
      </c>
      <c r="N69" s="8" t="str">
        <f>PROPER($H$1)</f>
        <v>Dance</v>
      </c>
      <c r="O69" s="8" t="str">
        <f>$I$2</f>
        <v>Jazz</v>
      </c>
    </row>
    <row r="70" spans="12:15" x14ac:dyDescent="0.35">
      <c r="L70" s="8" t="str">
        <f>IF($J$12="","-",$J$12)</f>
        <v>-</v>
      </c>
      <c r="M70" s="8" t="str">
        <f t="shared" si="9"/>
        <v>O'Gorman</v>
      </c>
      <c r="N70" s="8" t="str">
        <f>PROPER($H$1)</f>
        <v>Dance</v>
      </c>
      <c r="O70" s="8" t="str">
        <f>$J$2</f>
        <v>Pom</v>
      </c>
    </row>
    <row r="71" spans="12:15" x14ac:dyDescent="0.35">
      <c r="L71" s="8" t="str">
        <f>IF($C$13="","-",$C$13)</f>
        <v>-</v>
      </c>
      <c r="M71" s="8" t="str">
        <f t="shared" ref="M71:M77" si="10">$A$13</f>
        <v>Pierre</v>
      </c>
      <c r="N71" s="8" t="str">
        <f>PROPER($C$1)</f>
        <v>Cheer</v>
      </c>
      <c r="O71" s="8" t="str">
        <f>$C$2</f>
        <v>Small</v>
      </c>
    </row>
    <row r="72" spans="12:15" x14ac:dyDescent="0.35">
      <c r="L72" s="8" t="str">
        <f>IF($D$13="","-",$D$13)</f>
        <v>-</v>
      </c>
      <c r="M72" s="8" t="str">
        <f t="shared" si="10"/>
        <v>Pierre</v>
      </c>
      <c r="N72" s="8" t="str">
        <f>PROPER($C$1)</f>
        <v>Cheer</v>
      </c>
      <c r="O72" s="8" t="str">
        <f>$D$2</f>
        <v>Large</v>
      </c>
    </row>
    <row r="73" spans="12:15" x14ac:dyDescent="0.35">
      <c r="L73" s="8" t="str">
        <f>IF($E$13="","-",$E$13)</f>
        <v>-</v>
      </c>
      <c r="M73" s="8" t="str">
        <f t="shared" si="10"/>
        <v>Pierre</v>
      </c>
      <c r="N73" s="8" t="str">
        <f>PROPER($C$1)</f>
        <v>Cheer</v>
      </c>
      <c r="O73" s="8" t="str">
        <f>$E$2</f>
        <v>Coed</v>
      </c>
    </row>
    <row r="74" spans="12:15" x14ac:dyDescent="0.35">
      <c r="L74" s="8">
        <f>IF($F$13="","-",$F$13)</f>
        <v>7</v>
      </c>
      <c r="M74" s="8" t="str">
        <f t="shared" si="10"/>
        <v>Pierre</v>
      </c>
      <c r="N74" s="8" t="str">
        <f>PROPER($C$1)</f>
        <v>Cheer</v>
      </c>
      <c r="O74" s="8" t="str">
        <f>$F$2</f>
        <v>St/Tumb</v>
      </c>
    </row>
    <row r="75" spans="12:15" x14ac:dyDescent="0.35">
      <c r="L75" s="8">
        <f>IF($H$13="","-",$H$13)</f>
        <v>20</v>
      </c>
      <c r="M75" s="8" t="str">
        <f t="shared" si="10"/>
        <v>Pierre</v>
      </c>
      <c r="N75" s="8" t="str">
        <f>PROPER($H$1)</f>
        <v>Dance</v>
      </c>
      <c r="O75" s="8" t="str">
        <f>$H$2</f>
        <v>Hip Hop</v>
      </c>
    </row>
    <row r="76" spans="12:15" x14ac:dyDescent="0.35">
      <c r="L76" s="8" t="str">
        <f>IF($I$13="","-",$I$13)</f>
        <v>-</v>
      </c>
      <c r="M76" s="8" t="str">
        <f t="shared" si="10"/>
        <v>Pierre</v>
      </c>
      <c r="N76" s="8" t="str">
        <f>PROPER($H$1)</f>
        <v>Dance</v>
      </c>
      <c r="O76" s="8" t="str">
        <f>$I$2</f>
        <v>Jazz</v>
      </c>
    </row>
    <row r="77" spans="12:15" x14ac:dyDescent="0.35">
      <c r="L77" s="8">
        <f>IF($J$13="","-",$J$13)</f>
        <v>44</v>
      </c>
      <c r="M77" s="8" t="str">
        <f t="shared" si="10"/>
        <v>Pierre</v>
      </c>
      <c r="N77" s="8" t="str">
        <f>PROPER($H$1)</f>
        <v>Dance</v>
      </c>
      <c r="O77" s="8" t="str">
        <f>$J$2</f>
        <v>Pom</v>
      </c>
    </row>
    <row r="78" spans="12:15" x14ac:dyDescent="0.35">
      <c r="L78" s="8" t="str">
        <f>IF($C$14="","-",$C$14)</f>
        <v>-</v>
      </c>
      <c r="M78" s="8" t="str">
        <f t="shared" ref="M78:M84" si="11">$A$14</f>
        <v>Rapid City Central</v>
      </c>
      <c r="N78" s="8" t="str">
        <f>PROPER($C$1)</f>
        <v>Cheer</v>
      </c>
      <c r="O78" s="8" t="str">
        <f>$C$2</f>
        <v>Small</v>
      </c>
    </row>
    <row r="79" spans="12:15" x14ac:dyDescent="0.35">
      <c r="L79" s="8" t="str">
        <f>IF($D$14="","-",$D$14)</f>
        <v>-</v>
      </c>
      <c r="M79" s="8" t="str">
        <f t="shared" si="11"/>
        <v>Rapid City Central</v>
      </c>
      <c r="N79" s="8" t="str">
        <f>PROPER($C$1)</f>
        <v>Cheer</v>
      </c>
      <c r="O79" s="8" t="str">
        <f>$D$2</f>
        <v>Large</v>
      </c>
    </row>
    <row r="80" spans="12:15" x14ac:dyDescent="0.35">
      <c r="L80" s="8" t="str">
        <f>IF($E$14="","-",$E$14)</f>
        <v>-</v>
      </c>
      <c r="M80" s="8" t="str">
        <f t="shared" si="11"/>
        <v>Rapid City Central</v>
      </c>
      <c r="N80" s="8" t="str">
        <f>PROPER($C$1)</f>
        <v>Cheer</v>
      </c>
      <c r="O80" s="8" t="str">
        <f>$E$2</f>
        <v>Coed</v>
      </c>
    </row>
    <row r="81" spans="12:15" x14ac:dyDescent="0.35">
      <c r="L81" s="8">
        <f>IF($F$14="","-",$F$14)</f>
        <v>19</v>
      </c>
      <c r="M81" s="8" t="str">
        <f t="shared" si="11"/>
        <v>Rapid City Central</v>
      </c>
      <c r="N81" s="8" t="str">
        <f>PROPER($C$1)</f>
        <v>Cheer</v>
      </c>
      <c r="O81" s="8" t="str">
        <f>$F$2</f>
        <v>St/Tumb</v>
      </c>
    </row>
    <row r="82" spans="12:15" x14ac:dyDescent="0.35">
      <c r="L82" s="8">
        <f>IF($H$14="","-",$H$14)</f>
        <v>4</v>
      </c>
      <c r="M82" s="8" t="str">
        <f t="shared" si="11"/>
        <v>Rapid City Central</v>
      </c>
      <c r="N82" s="8" t="str">
        <f>PROPER($H$1)</f>
        <v>Dance</v>
      </c>
      <c r="O82" s="8" t="str">
        <f>$H$2</f>
        <v>Hip Hop</v>
      </c>
    </row>
    <row r="83" spans="12:15" x14ac:dyDescent="0.35">
      <c r="L83" s="8" t="str">
        <f>IF($I$14="","-",$I$14)</f>
        <v>-</v>
      </c>
      <c r="M83" s="8" t="str">
        <f t="shared" si="11"/>
        <v>Rapid City Central</v>
      </c>
      <c r="N83" s="8" t="str">
        <f>PROPER($H$1)</f>
        <v>Dance</v>
      </c>
      <c r="O83" s="8" t="str">
        <f>$I$2</f>
        <v>Jazz</v>
      </c>
    </row>
    <row r="84" spans="12:15" x14ac:dyDescent="0.35">
      <c r="L84" s="8">
        <f>IF($J$14="","-",$J$14)</f>
        <v>41</v>
      </c>
      <c r="M84" s="8" t="str">
        <f t="shared" si="11"/>
        <v>Rapid City Central</v>
      </c>
      <c r="N84" s="8" t="str">
        <f>PROPER($H$1)</f>
        <v>Dance</v>
      </c>
      <c r="O84" s="8" t="str">
        <f>$J$2</f>
        <v>Pom</v>
      </c>
    </row>
    <row r="85" spans="12:15" x14ac:dyDescent="0.35">
      <c r="L85" s="8" t="str">
        <f>IF($C$15="","-",$C$15)</f>
        <v>-</v>
      </c>
      <c r="M85" s="8" t="str">
        <f t="shared" ref="M85:M91" si="12">$A$15</f>
        <v>Sioux Falls Jefferson</v>
      </c>
      <c r="N85" s="8" t="str">
        <f>PROPER($C$1)</f>
        <v>Cheer</v>
      </c>
      <c r="O85" s="8" t="str">
        <f>$C$2</f>
        <v>Small</v>
      </c>
    </row>
    <row r="86" spans="12:15" x14ac:dyDescent="0.35">
      <c r="L86" s="8" t="str">
        <f>IF($D$15="","-",$D$15)</f>
        <v>-</v>
      </c>
      <c r="M86" s="8" t="str">
        <f t="shared" si="12"/>
        <v>Sioux Falls Jefferson</v>
      </c>
      <c r="N86" s="8" t="str">
        <f>PROPER($C$1)</f>
        <v>Cheer</v>
      </c>
      <c r="O86" s="8" t="str">
        <f>$D$2</f>
        <v>Large</v>
      </c>
    </row>
    <row r="87" spans="12:15" x14ac:dyDescent="0.35">
      <c r="L87" s="8" t="str">
        <f>IF($E$15="","-",$E$15)</f>
        <v>-</v>
      </c>
      <c r="M87" s="8" t="str">
        <f t="shared" si="12"/>
        <v>Sioux Falls Jefferson</v>
      </c>
      <c r="N87" s="8" t="str">
        <f>PROPER($C$1)</f>
        <v>Cheer</v>
      </c>
      <c r="O87" s="8" t="str">
        <f>$E$2</f>
        <v>Coed</v>
      </c>
    </row>
    <row r="88" spans="12:15" x14ac:dyDescent="0.35">
      <c r="L88" s="8">
        <f>IF($F$15="","-",$F$15)</f>
        <v>29</v>
      </c>
      <c r="M88" s="8" t="str">
        <f t="shared" si="12"/>
        <v>Sioux Falls Jefferson</v>
      </c>
      <c r="N88" s="8" t="str">
        <f>PROPER($C$1)</f>
        <v>Cheer</v>
      </c>
      <c r="O88" s="8" t="str">
        <f>$F$2</f>
        <v>St/Tumb</v>
      </c>
    </row>
    <row r="89" spans="12:15" x14ac:dyDescent="0.35">
      <c r="L89" s="8">
        <f>IF($H$15="","-",$H$15)</f>
        <v>12</v>
      </c>
      <c r="M89" s="8" t="str">
        <f t="shared" si="12"/>
        <v>Sioux Falls Jefferson</v>
      </c>
      <c r="N89" s="8" t="str">
        <f>PROPER($H$1)</f>
        <v>Dance</v>
      </c>
      <c r="O89" s="8" t="str">
        <f>$H$2</f>
        <v>Hip Hop</v>
      </c>
    </row>
    <row r="90" spans="12:15" x14ac:dyDescent="0.35">
      <c r="L90" s="8" t="str">
        <f>IF($I$15="","-",$I$15)</f>
        <v>-</v>
      </c>
      <c r="M90" s="8" t="str">
        <f t="shared" si="12"/>
        <v>Sioux Falls Jefferson</v>
      </c>
      <c r="N90" s="8" t="str">
        <f>PROPER($H$1)</f>
        <v>Dance</v>
      </c>
      <c r="O90" s="8" t="str">
        <f>$I$2</f>
        <v>Jazz</v>
      </c>
    </row>
    <row r="91" spans="12:15" x14ac:dyDescent="0.35">
      <c r="L91" s="8">
        <f>IF($J$15="","-",$J$15)</f>
        <v>48</v>
      </c>
      <c r="M91" s="8" t="str">
        <f t="shared" si="12"/>
        <v>Sioux Falls Jefferson</v>
      </c>
      <c r="N91" s="8" t="str">
        <f>PROPER($H$1)</f>
        <v>Dance</v>
      </c>
      <c r="O91" s="8" t="str">
        <f>$J$2</f>
        <v>Pom</v>
      </c>
    </row>
    <row r="92" spans="12:15" x14ac:dyDescent="0.35">
      <c r="L92" s="8" t="str">
        <f>IF($C$16="","-",$C$16)</f>
        <v>-</v>
      </c>
      <c r="M92" s="8" t="str">
        <f t="shared" ref="M92:M98" si="13">$A$16</f>
        <v>Sioux Falls Lincoln</v>
      </c>
      <c r="N92" s="8" t="str">
        <f>PROPER($C$1)</f>
        <v>Cheer</v>
      </c>
      <c r="O92" s="8" t="str">
        <f>$C$2</f>
        <v>Small</v>
      </c>
    </row>
    <row r="93" spans="12:15" x14ac:dyDescent="0.35">
      <c r="L93" s="8" t="str">
        <f>IF($D$16="","-",$D$16)</f>
        <v>-</v>
      </c>
      <c r="M93" s="8" t="str">
        <f t="shared" si="13"/>
        <v>Sioux Falls Lincoln</v>
      </c>
      <c r="N93" s="8" t="str">
        <f>PROPER($C$1)</f>
        <v>Cheer</v>
      </c>
      <c r="O93" s="8" t="str">
        <f>$D$2</f>
        <v>Large</v>
      </c>
    </row>
    <row r="94" spans="12:15" x14ac:dyDescent="0.35">
      <c r="L94" s="8" t="str">
        <f>IF($E$16="","-",$E$16)</f>
        <v>-</v>
      </c>
      <c r="M94" s="8" t="str">
        <f t="shared" si="13"/>
        <v>Sioux Falls Lincoln</v>
      </c>
      <c r="N94" s="8" t="str">
        <f>PROPER($C$1)</f>
        <v>Cheer</v>
      </c>
      <c r="O94" s="8" t="str">
        <f>$E$2</f>
        <v>Coed</v>
      </c>
    </row>
    <row r="95" spans="12:15" x14ac:dyDescent="0.35">
      <c r="L95" s="8">
        <f>IF($F$16="","-",$F$16)</f>
        <v>21</v>
      </c>
      <c r="M95" s="8" t="str">
        <f t="shared" si="13"/>
        <v>Sioux Falls Lincoln</v>
      </c>
      <c r="N95" s="8" t="str">
        <f>PROPER($C$1)</f>
        <v>Cheer</v>
      </c>
      <c r="O95" s="8" t="str">
        <f>$F$2</f>
        <v>St/Tumb</v>
      </c>
    </row>
    <row r="96" spans="12:15" x14ac:dyDescent="0.35">
      <c r="L96" s="8">
        <f>IF($H$16="","-",$H$16)</f>
        <v>6</v>
      </c>
      <c r="M96" s="8" t="str">
        <f t="shared" si="13"/>
        <v>Sioux Falls Lincoln</v>
      </c>
      <c r="N96" s="8" t="str">
        <f>PROPER($H$1)</f>
        <v>Dance</v>
      </c>
      <c r="O96" s="8" t="str">
        <f>$H$2</f>
        <v>Hip Hop</v>
      </c>
    </row>
    <row r="97" spans="12:15" x14ac:dyDescent="0.35">
      <c r="L97" s="8">
        <f>IF($I$16="","-",$I$16)</f>
        <v>31</v>
      </c>
      <c r="M97" s="8" t="str">
        <f t="shared" si="13"/>
        <v>Sioux Falls Lincoln</v>
      </c>
      <c r="N97" s="8" t="str">
        <f>PROPER($H$1)</f>
        <v>Dance</v>
      </c>
      <c r="O97" s="8" t="str">
        <f>$I$2</f>
        <v>Jazz</v>
      </c>
    </row>
    <row r="98" spans="12:15" x14ac:dyDescent="0.35">
      <c r="L98" s="8" t="str">
        <f>IF($J$16="","-",$J$16)</f>
        <v>-</v>
      </c>
      <c r="M98" s="8" t="str">
        <f t="shared" si="13"/>
        <v>Sioux Falls Lincoln</v>
      </c>
      <c r="N98" s="8" t="str">
        <f>PROPER($H$1)</f>
        <v>Dance</v>
      </c>
      <c r="O98" s="8" t="str">
        <f>$J$2</f>
        <v>Pom</v>
      </c>
    </row>
    <row r="99" spans="12:15" x14ac:dyDescent="0.35">
      <c r="L99" s="8" t="str">
        <f>IF($C$17="","-",$C$17)</f>
        <v>-</v>
      </c>
      <c r="M99" s="8" t="str">
        <f t="shared" ref="M99:M105" si="14">$A$17</f>
        <v>Sioux Falls Roosevelt</v>
      </c>
      <c r="N99" s="8" t="str">
        <f>PROPER($C$1)</f>
        <v>Cheer</v>
      </c>
      <c r="O99" s="8" t="str">
        <f>$C$2</f>
        <v>Small</v>
      </c>
    </row>
    <row r="100" spans="12:15" x14ac:dyDescent="0.35">
      <c r="L100" s="8" t="str">
        <f>IF($D$17="","-",$D$17)</f>
        <v>-</v>
      </c>
      <c r="M100" s="8" t="str">
        <f t="shared" si="14"/>
        <v>Sioux Falls Roosevelt</v>
      </c>
      <c r="N100" s="8" t="str">
        <f>PROPER($C$1)</f>
        <v>Cheer</v>
      </c>
      <c r="O100" s="8" t="str">
        <f>$D$2</f>
        <v>Large</v>
      </c>
    </row>
    <row r="101" spans="12:15" x14ac:dyDescent="0.35">
      <c r="L101" s="8" t="str">
        <f>IF($E$17="","-",$E$17)</f>
        <v>-</v>
      </c>
      <c r="M101" s="8" t="str">
        <f t="shared" si="14"/>
        <v>Sioux Falls Roosevelt</v>
      </c>
      <c r="N101" s="8" t="str">
        <f>PROPER($C$1)</f>
        <v>Cheer</v>
      </c>
      <c r="O101" s="8" t="str">
        <f>$E$2</f>
        <v>Coed</v>
      </c>
    </row>
    <row r="102" spans="12:15" x14ac:dyDescent="0.35">
      <c r="L102" s="8">
        <f>IF($F$17="","-",$F$17)</f>
        <v>46</v>
      </c>
      <c r="M102" s="8" t="str">
        <f t="shared" si="14"/>
        <v>Sioux Falls Roosevelt</v>
      </c>
      <c r="N102" s="8" t="str">
        <f>PROPER($C$1)</f>
        <v>Cheer</v>
      </c>
      <c r="O102" s="8" t="str">
        <f>$F$2</f>
        <v>St/Tumb</v>
      </c>
    </row>
    <row r="103" spans="12:15" x14ac:dyDescent="0.35">
      <c r="L103" s="8">
        <f>IF($H$17="","-",$H$17)</f>
        <v>2</v>
      </c>
      <c r="M103" s="8" t="str">
        <f t="shared" si="14"/>
        <v>Sioux Falls Roosevelt</v>
      </c>
      <c r="N103" s="8" t="str">
        <f>PROPER($H$1)</f>
        <v>Dance</v>
      </c>
      <c r="O103" s="8" t="str">
        <f>$H$2</f>
        <v>Hip Hop</v>
      </c>
    </row>
    <row r="104" spans="12:15" x14ac:dyDescent="0.35">
      <c r="L104" s="8">
        <f>IF($I$17="","-",$I$17)</f>
        <v>25</v>
      </c>
      <c r="M104" s="8" t="str">
        <f t="shared" si="14"/>
        <v>Sioux Falls Roosevelt</v>
      </c>
      <c r="N104" s="8" t="str">
        <f>PROPER($H$1)</f>
        <v>Dance</v>
      </c>
      <c r="O104" s="8" t="str">
        <f>$I$2</f>
        <v>Jazz</v>
      </c>
    </row>
    <row r="105" spans="12:15" x14ac:dyDescent="0.35">
      <c r="L105" s="8" t="str">
        <f>IF($J$17="","-",$J$17)</f>
        <v>-</v>
      </c>
      <c r="M105" s="8" t="str">
        <f t="shared" si="14"/>
        <v>Sioux Falls Roosevelt</v>
      </c>
      <c r="N105" s="8" t="str">
        <f>PROPER($H$1)</f>
        <v>Dance</v>
      </c>
      <c r="O105" s="8" t="str">
        <f>$J$2</f>
        <v>Pom</v>
      </c>
    </row>
    <row r="106" spans="12:15" x14ac:dyDescent="0.35">
      <c r="L106" s="8" t="str">
        <f>IF($C$18="","-",$C$18)</f>
        <v>-</v>
      </c>
      <c r="M106" s="8" t="str">
        <f t="shared" ref="M106:M112" si="15">$A$18</f>
        <v>Sioux Falls Washington</v>
      </c>
      <c r="N106" s="8" t="str">
        <f>PROPER($C$1)</f>
        <v>Cheer</v>
      </c>
      <c r="O106" s="8" t="str">
        <f>$C$2</f>
        <v>Small</v>
      </c>
    </row>
    <row r="107" spans="12:15" x14ac:dyDescent="0.35">
      <c r="L107" s="8" t="str">
        <f>IF($D$18="","-",$D$18)</f>
        <v>-</v>
      </c>
      <c r="M107" s="8" t="str">
        <f t="shared" si="15"/>
        <v>Sioux Falls Washington</v>
      </c>
      <c r="N107" s="8" t="str">
        <f>PROPER($C$1)</f>
        <v>Cheer</v>
      </c>
      <c r="O107" s="8" t="str">
        <f>$D$2</f>
        <v>Large</v>
      </c>
    </row>
    <row r="108" spans="12:15" x14ac:dyDescent="0.35">
      <c r="L108" s="8" t="str">
        <f>IF($E$18="","-",$E$18)</f>
        <v>-</v>
      </c>
      <c r="M108" s="8" t="str">
        <f t="shared" si="15"/>
        <v>Sioux Falls Washington</v>
      </c>
      <c r="N108" s="8" t="str">
        <f>PROPER($C$1)</f>
        <v>Cheer</v>
      </c>
      <c r="O108" s="8" t="str">
        <f>$E$2</f>
        <v>Coed</v>
      </c>
    </row>
    <row r="109" spans="12:15" x14ac:dyDescent="0.35">
      <c r="L109" s="8">
        <f>IF($F$18="","-",$F$18)</f>
        <v>3</v>
      </c>
      <c r="M109" s="8" t="str">
        <f t="shared" si="15"/>
        <v>Sioux Falls Washington</v>
      </c>
      <c r="N109" s="8" t="str">
        <f>PROPER($C$1)</f>
        <v>Cheer</v>
      </c>
      <c r="O109" s="8" t="str">
        <f>$F$2</f>
        <v>St/Tumb</v>
      </c>
    </row>
    <row r="110" spans="12:15" x14ac:dyDescent="0.35">
      <c r="L110" s="8">
        <f>IF($H$18="","-",$H$18)</f>
        <v>18</v>
      </c>
      <c r="M110" s="8" t="str">
        <f t="shared" si="15"/>
        <v>Sioux Falls Washington</v>
      </c>
      <c r="N110" s="8" t="str">
        <f>PROPER($H$1)</f>
        <v>Dance</v>
      </c>
      <c r="O110" s="8" t="str">
        <f>$H$2</f>
        <v>Hip Hop</v>
      </c>
    </row>
    <row r="111" spans="12:15" x14ac:dyDescent="0.35">
      <c r="L111" s="8" t="str">
        <f>IF($I$18="","-",$I$18)</f>
        <v>-</v>
      </c>
      <c r="M111" s="8" t="str">
        <f t="shared" si="15"/>
        <v>Sioux Falls Washington</v>
      </c>
      <c r="N111" s="8" t="str">
        <f>PROPER($H$1)</f>
        <v>Dance</v>
      </c>
      <c r="O111" s="8" t="str">
        <f>$I$2</f>
        <v>Jazz</v>
      </c>
    </row>
    <row r="112" spans="12:15" x14ac:dyDescent="0.35">
      <c r="L112" s="8">
        <f>IF($J$18="","-",$J$18)</f>
        <v>38</v>
      </c>
      <c r="M112" s="8" t="str">
        <f t="shared" si="15"/>
        <v>Sioux Falls Washington</v>
      </c>
      <c r="N112" s="8" t="str">
        <f>PROPER($H$1)</f>
        <v>Dance</v>
      </c>
      <c r="O112" s="8" t="str">
        <f>$J$2</f>
        <v>Pom</v>
      </c>
    </row>
    <row r="113" spans="12:15" x14ac:dyDescent="0.35">
      <c r="L113" s="8" t="str">
        <f>IF($C$19="","-",$C$19)</f>
        <v>-</v>
      </c>
      <c r="M113" s="8" t="str">
        <f t="shared" ref="M113:M119" si="16">$A$19</f>
        <v>Sioux Valley</v>
      </c>
      <c r="N113" s="8" t="str">
        <f>PROPER($C$1)</f>
        <v>Cheer</v>
      </c>
      <c r="O113" s="8" t="str">
        <f>$C$2</f>
        <v>Small</v>
      </c>
    </row>
    <row r="114" spans="12:15" x14ac:dyDescent="0.35">
      <c r="L114" s="8" t="str">
        <f>IF($D$19="","-",$D$19)</f>
        <v>-</v>
      </c>
      <c r="M114" s="8" t="str">
        <f t="shared" si="16"/>
        <v>Sioux Valley</v>
      </c>
      <c r="N114" s="8" t="str">
        <f>PROPER($C$1)</f>
        <v>Cheer</v>
      </c>
      <c r="O114" s="8" t="str">
        <f>$D$2</f>
        <v>Large</v>
      </c>
    </row>
    <row r="115" spans="12:15" x14ac:dyDescent="0.35">
      <c r="L115" s="8" t="str">
        <f>IF($E$19="","-",$E$19)</f>
        <v>-</v>
      </c>
      <c r="M115" s="8" t="str">
        <f t="shared" si="16"/>
        <v>Sioux Valley</v>
      </c>
      <c r="N115" s="8" t="str">
        <f>PROPER($C$1)</f>
        <v>Cheer</v>
      </c>
      <c r="O115" s="8" t="str">
        <f>$E$2</f>
        <v>Coed</v>
      </c>
    </row>
    <row r="116" spans="12:15" x14ac:dyDescent="0.35">
      <c r="L116" s="8">
        <f>IF($F$19="","-",$F$19)</f>
        <v>5</v>
      </c>
      <c r="M116" s="8" t="str">
        <f t="shared" si="16"/>
        <v>Sioux Valley</v>
      </c>
      <c r="N116" s="8" t="str">
        <f>PROPER($C$1)</f>
        <v>Cheer</v>
      </c>
      <c r="O116" s="8" t="str">
        <f>$F$2</f>
        <v>St/Tumb</v>
      </c>
    </row>
    <row r="117" spans="12:15" x14ac:dyDescent="0.35">
      <c r="L117" s="8" t="str">
        <f>IF($H$19="","-",$H$19)</f>
        <v>-</v>
      </c>
      <c r="M117" s="8" t="str">
        <f t="shared" si="16"/>
        <v>Sioux Valley</v>
      </c>
      <c r="N117" s="8" t="str">
        <f>PROPER($H$1)</f>
        <v>Dance</v>
      </c>
      <c r="O117" s="8" t="str">
        <f>$H$2</f>
        <v>Hip Hop</v>
      </c>
    </row>
    <row r="118" spans="12:15" x14ac:dyDescent="0.35">
      <c r="L118" s="8" t="str">
        <f>IF($I$19="","-",$I$19)</f>
        <v>-</v>
      </c>
      <c r="M118" s="8" t="str">
        <f t="shared" si="16"/>
        <v>Sioux Valley</v>
      </c>
      <c r="N118" s="8" t="str">
        <f>PROPER($H$1)</f>
        <v>Dance</v>
      </c>
      <c r="O118" s="8" t="str">
        <f>$I$2</f>
        <v>Jazz</v>
      </c>
    </row>
    <row r="119" spans="12:15" x14ac:dyDescent="0.35">
      <c r="L119" s="8" t="str">
        <f>IF($J$19="","-",$J$19)</f>
        <v>-</v>
      </c>
      <c r="M119" s="8" t="str">
        <f t="shared" si="16"/>
        <v>Sioux Valley</v>
      </c>
      <c r="N119" s="8" t="str">
        <f>PROPER($H$1)</f>
        <v>Dance</v>
      </c>
      <c r="O119" s="8" t="str">
        <f>$J$2</f>
        <v>Pom</v>
      </c>
    </row>
    <row r="120" spans="12:15" x14ac:dyDescent="0.35">
      <c r="L120" s="8" t="str">
        <f>IF($C$20="","-",$C$20)</f>
        <v>-</v>
      </c>
      <c r="M120" s="8" t="str">
        <f t="shared" ref="M120:M126" si="17">$A$20</f>
        <v>Sturgis</v>
      </c>
      <c r="N120" s="8" t="str">
        <f>PROPER($C$1)</f>
        <v>Cheer</v>
      </c>
      <c r="O120" s="8" t="str">
        <f>$C$2</f>
        <v>Small</v>
      </c>
    </row>
    <row r="121" spans="12:15" x14ac:dyDescent="0.35">
      <c r="L121" s="8" t="str">
        <f>IF($D$20="","-",$D$20)</f>
        <v>-</v>
      </c>
      <c r="M121" s="8" t="str">
        <f t="shared" si="17"/>
        <v>Sturgis</v>
      </c>
      <c r="N121" s="8" t="str">
        <f>PROPER($C$1)</f>
        <v>Cheer</v>
      </c>
      <c r="O121" s="8" t="str">
        <f>$D$2</f>
        <v>Large</v>
      </c>
    </row>
    <row r="122" spans="12:15" x14ac:dyDescent="0.35">
      <c r="L122" s="8" t="str">
        <f>IF($E$20="","-",$E$20)</f>
        <v>-</v>
      </c>
      <c r="M122" s="8" t="str">
        <f t="shared" si="17"/>
        <v>Sturgis</v>
      </c>
      <c r="N122" s="8" t="str">
        <f>PROPER($C$1)</f>
        <v>Cheer</v>
      </c>
      <c r="O122" s="8" t="str">
        <f>$E$2</f>
        <v>Coed</v>
      </c>
    </row>
    <row r="123" spans="12:15" x14ac:dyDescent="0.35">
      <c r="L123" s="8">
        <f>IF($F$20="","-",$F$20)</f>
        <v>26</v>
      </c>
      <c r="M123" s="8" t="str">
        <f t="shared" si="17"/>
        <v>Sturgis</v>
      </c>
      <c r="N123" s="8" t="str">
        <f>PROPER($C$1)</f>
        <v>Cheer</v>
      </c>
      <c r="O123" s="8" t="str">
        <f>$F$2</f>
        <v>St/Tumb</v>
      </c>
    </row>
    <row r="124" spans="12:15" x14ac:dyDescent="0.35">
      <c r="L124" s="8" t="str">
        <f>IF($H$20="","-",$H$20)</f>
        <v>-</v>
      </c>
      <c r="M124" s="8" t="str">
        <f t="shared" si="17"/>
        <v>Sturgis</v>
      </c>
      <c r="N124" s="8" t="str">
        <f>PROPER($H$1)</f>
        <v>Dance</v>
      </c>
      <c r="O124" s="8" t="str">
        <f>$H$2</f>
        <v>Hip Hop</v>
      </c>
    </row>
    <row r="125" spans="12:15" x14ac:dyDescent="0.35">
      <c r="L125" s="8" t="str">
        <f>IF($I$20="","-",$I$20)</f>
        <v>-</v>
      </c>
      <c r="M125" s="8" t="str">
        <f t="shared" si="17"/>
        <v>Sturgis</v>
      </c>
      <c r="N125" s="8" t="str">
        <f>PROPER($H$1)</f>
        <v>Dance</v>
      </c>
      <c r="O125" s="8" t="str">
        <f>$I$2</f>
        <v>Jazz</v>
      </c>
    </row>
    <row r="126" spans="12:15" x14ac:dyDescent="0.35">
      <c r="L126" s="8" t="str">
        <f>IF($J$20="","-",$J$20)</f>
        <v>-</v>
      </c>
      <c r="M126" s="8" t="str">
        <f t="shared" si="17"/>
        <v>Sturgis</v>
      </c>
      <c r="N126" s="8" t="str">
        <f>PROPER($H$1)</f>
        <v>Dance</v>
      </c>
      <c r="O126" s="8" t="str">
        <f>$J$2</f>
        <v>Pom</v>
      </c>
    </row>
    <row r="127" spans="12:15" x14ac:dyDescent="0.35">
      <c r="L127" s="8" t="str">
        <f>IF($C$21="","-",$C$21)</f>
        <v>-</v>
      </c>
      <c r="M127" s="8" t="str">
        <f t="shared" ref="M127:M133" si="18">$A$21</f>
        <v>Tea Area</v>
      </c>
      <c r="N127" s="8" t="str">
        <f>PROPER($C$1)</f>
        <v>Cheer</v>
      </c>
      <c r="O127" s="8" t="str">
        <f>$C$2</f>
        <v>Small</v>
      </c>
    </row>
    <row r="128" spans="12:15" x14ac:dyDescent="0.35">
      <c r="L128" s="8" t="str">
        <f>IF($D$21="","-",$D$21)</f>
        <v>-</v>
      </c>
      <c r="M128" s="8" t="str">
        <f t="shared" si="18"/>
        <v>Tea Area</v>
      </c>
      <c r="N128" s="8" t="str">
        <f>PROPER($C$1)</f>
        <v>Cheer</v>
      </c>
      <c r="O128" s="8" t="str">
        <f>$D$2</f>
        <v>Large</v>
      </c>
    </row>
    <row r="129" spans="12:15" x14ac:dyDescent="0.35">
      <c r="L129" s="8" t="str">
        <f>IF($E$21="","-",$E$21)</f>
        <v>-</v>
      </c>
      <c r="M129" s="8" t="str">
        <f t="shared" si="18"/>
        <v>Tea Area</v>
      </c>
      <c r="N129" s="8" t="str">
        <f>PROPER($C$1)</f>
        <v>Cheer</v>
      </c>
      <c r="O129" s="8" t="str">
        <f>$E$2</f>
        <v>Coed</v>
      </c>
    </row>
    <row r="130" spans="12:15" x14ac:dyDescent="0.35">
      <c r="L130" s="8">
        <f>IF($F$21="","-",$F$21)</f>
        <v>49</v>
      </c>
      <c r="M130" s="8" t="str">
        <f t="shared" si="18"/>
        <v>Tea Area</v>
      </c>
      <c r="N130" s="8" t="str">
        <f>PROPER($C$1)</f>
        <v>Cheer</v>
      </c>
      <c r="O130" s="8" t="str">
        <f>$F$2</f>
        <v>St/Tumb</v>
      </c>
    </row>
    <row r="131" spans="12:15" x14ac:dyDescent="0.35">
      <c r="L131" s="8">
        <f>IF($H$21="","-",$H$21)</f>
        <v>17</v>
      </c>
      <c r="M131" s="8" t="str">
        <f t="shared" si="18"/>
        <v>Tea Area</v>
      </c>
      <c r="N131" s="8" t="str">
        <f>PROPER($H$1)</f>
        <v>Dance</v>
      </c>
      <c r="O131" s="8" t="str">
        <f>$H$2</f>
        <v>Hip Hop</v>
      </c>
    </row>
    <row r="132" spans="12:15" x14ac:dyDescent="0.35">
      <c r="L132" s="8" t="str">
        <f>IF($I$21="","-",$I$21)</f>
        <v>-</v>
      </c>
      <c r="M132" s="8" t="str">
        <f t="shared" si="18"/>
        <v>Tea Area</v>
      </c>
      <c r="N132" s="8" t="str">
        <f>PROPER($H$1)</f>
        <v>Dance</v>
      </c>
      <c r="O132" s="8" t="str">
        <f>$I$2</f>
        <v>Jazz</v>
      </c>
    </row>
    <row r="133" spans="12:15" x14ac:dyDescent="0.35">
      <c r="L133" s="8">
        <f>IF($J$21="","-",$J$21)</f>
        <v>37</v>
      </c>
      <c r="M133" s="8" t="str">
        <f t="shared" si="18"/>
        <v>Tea Area</v>
      </c>
      <c r="N133" s="8" t="str">
        <f>PROPER($H$1)</f>
        <v>Dance</v>
      </c>
      <c r="O133" s="8" t="str">
        <f>$J$2</f>
        <v>Pom</v>
      </c>
    </row>
    <row r="134" spans="12:15" x14ac:dyDescent="0.35">
      <c r="L134" s="8" t="str">
        <f>IF($C$22="","-",$C$22)</f>
        <v>-</v>
      </c>
      <c r="M134" s="8" t="str">
        <f t="shared" ref="M134:M140" si="19">$A$22</f>
        <v>Watertown</v>
      </c>
      <c r="N134" s="8" t="str">
        <f>PROPER($C$1)</f>
        <v>Cheer</v>
      </c>
      <c r="O134" s="8" t="str">
        <f>$C$2</f>
        <v>Small</v>
      </c>
    </row>
    <row r="135" spans="12:15" x14ac:dyDescent="0.35">
      <c r="L135" s="8" t="str">
        <f>IF($D$22="","-",$D$22)</f>
        <v>-</v>
      </c>
      <c r="M135" s="8" t="str">
        <f t="shared" si="19"/>
        <v>Watertown</v>
      </c>
      <c r="N135" s="8" t="str">
        <f>PROPER($C$1)</f>
        <v>Cheer</v>
      </c>
      <c r="O135" s="8" t="str">
        <f>$D$2</f>
        <v>Large</v>
      </c>
    </row>
    <row r="136" spans="12:15" x14ac:dyDescent="0.35">
      <c r="L136" s="8" t="str">
        <f>IF($E$22="","-",$E$22)</f>
        <v>-</v>
      </c>
      <c r="M136" s="8" t="str">
        <f t="shared" si="19"/>
        <v>Watertown</v>
      </c>
      <c r="N136" s="8" t="str">
        <f>PROPER($C$1)</f>
        <v>Cheer</v>
      </c>
      <c r="O136" s="8" t="str">
        <f>$E$2</f>
        <v>Coed</v>
      </c>
    </row>
    <row r="137" spans="12:15" x14ac:dyDescent="0.35">
      <c r="L137" s="8">
        <f>IF($F$22="","-",$F$22)</f>
        <v>43</v>
      </c>
      <c r="M137" s="8" t="str">
        <f t="shared" si="19"/>
        <v>Watertown</v>
      </c>
      <c r="N137" s="8" t="str">
        <f>PROPER($C$1)</f>
        <v>Cheer</v>
      </c>
      <c r="O137" s="8" t="str">
        <f>$F$2</f>
        <v>St/Tumb</v>
      </c>
    </row>
    <row r="138" spans="12:15" x14ac:dyDescent="0.35">
      <c r="L138" s="8" t="str">
        <f>IF($H$22="","-",$H$22)</f>
        <v>-</v>
      </c>
      <c r="M138" s="8" t="str">
        <f t="shared" si="19"/>
        <v>Watertown</v>
      </c>
      <c r="N138" s="8" t="str">
        <f>PROPER($H$1)</f>
        <v>Dance</v>
      </c>
      <c r="O138" s="8" t="str">
        <f>$H$2</f>
        <v>Hip Hop</v>
      </c>
    </row>
    <row r="139" spans="12:15" x14ac:dyDescent="0.35">
      <c r="L139" s="8">
        <f>IF($I$22="","-",$I$22)</f>
        <v>28</v>
      </c>
      <c r="M139" s="8" t="str">
        <f t="shared" si="19"/>
        <v>Watertown</v>
      </c>
      <c r="N139" s="8" t="str">
        <f>PROPER($H$1)</f>
        <v>Dance</v>
      </c>
      <c r="O139" s="8" t="str">
        <f>$I$2</f>
        <v>Jazz</v>
      </c>
    </row>
    <row r="140" spans="12:15" x14ac:dyDescent="0.35">
      <c r="L140" s="8">
        <f>IF($J$22="","-",$J$22)</f>
        <v>39</v>
      </c>
      <c r="M140" s="8" t="str">
        <f t="shared" si="19"/>
        <v>Watertown</v>
      </c>
      <c r="N140" s="8" t="str">
        <f>PROPER($H$1)</f>
        <v>Dance</v>
      </c>
      <c r="O140" s="8" t="str">
        <f>$J$2</f>
        <v>Pom</v>
      </c>
    </row>
    <row r="141" spans="12:15" x14ac:dyDescent="0.35">
      <c r="L141" s="8" t="str">
        <f>IF($C$23="","-",$C$23)</f>
        <v>-</v>
      </c>
      <c r="M141" s="8" t="str">
        <f t="shared" ref="M141:M147" si="20">$A$23</f>
        <v>Yankton</v>
      </c>
      <c r="N141" s="8" t="str">
        <f>PROPER($C$1)</f>
        <v>Cheer</v>
      </c>
      <c r="O141" s="8" t="str">
        <f>$C$2</f>
        <v>Small</v>
      </c>
    </row>
    <row r="142" spans="12:15" x14ac:dyDescent="0.35">
      <c r="L142" s="8" t="str">
        <f>IF($D$23="","-",$D$23)</f>
        <v>-</v>
      </c>
      <c r="M142" s="8" t="str">
        <f t="shared" si="20"/>
        <v>Yankton</v>
      </c>
      <c r="N142" s="8" t="str">
        <f>PROPER($C$1)</f>
        <v>Cheer</v>
      </c>
      <c r="O142" s="8" t="str">
        <f>$D$2</f>
        <v>Large</v>
      </c>
    </row>
    <row r="143" spans="12:15" x14ac:dyDescent="0.35">
      <c r="L143" s="8" t="str">
        <f>IF($E$23="","-",$E$23)</f>
        <v>-</v>
      </c>
      <c r="M143" s="8" t="str">
        <f t="shared" si="20"/>
        <v>Yankton</v>
      </c>
      <c r="N143" s="8" t="str">
        <f>PROPER($C$1)</f>
        <v>Cheer</v>
      </c>
      <c r="O143" s="8" t="str">
        <f>$E$2</f>
        <v>Coed</v>
      </c>
    </row>
    <row r="144" spans="12:15" x14ac:dyDescent="0.35">
      <c r="L144" s="8">
        <f>IF($F$23="","-",$F$23)</f>
        <v>16</v>
      </c>
      <c r="M144" s="8" t="str">
        <f t="shared" si="20"/>
        <v>Yankton</v>
      </c>
      <c r="N144" s="8" t="str">
        <f>PROPER($C$1)</f>
        <v>Cheer</v>
      </c>
      <c r="O144" s="8" t="str">
        <f>$F$2</f>
        <v>St/Tumb</v>
      </c>
    </row>
    <row r="145" spans="12:15" x14ac:dyDescent="0.35">
      <c r="L145" s="8" t="str">
        <f>IF($H$23="","-",$H$23)</f>
        <v>-</v>
      </c>
      <c r="M145" s="8" t="str">
        <f t="shared" si="20"/>
        <v>Yankton</v>
      </c>
      <c r="N145" s="8" t="str">
        <f>PROPER($H$1)</f>
        <v>Dance</v>
      </c>
      <c r="O145" s="8" t="str">
        <f>$H$2</f>
        <v>Hip Hop</v>
      </c>
    </row>
    <row r="146" spans="12:15" x14ac:dyDescent="0.35">
      <c r="L146" s="8">
        <f>IF($I$23="","-",$I$23)</f>
        <v>30</v>
      </c>
      <c r="M146" s="8" t="str">
        <f t="shared" si="20"/>
        <v>Yankton</v>
      </c>
      <c r="N146" s="8" t="str">
        <f>PROPER($H$1)</f>
        <v>Dance</v>
      </c>
      <c r="O146" s="8" t="str">
        <f>$I$2</f>
        <v>Jazz</v>
      </c>
    </row>
    <row r="147" spans="12:15" x14ac:dyDescent="0.35">
      <c r="L147" s="8">
        <f>IF($J$23="","-",$J$23)</f>
        <v>50</v>
      </c>
      <c r="M147" s="8" t="str">
        <f t="shared" si="20"/>
        <v>Yankton</v>
      </c>
      <c r="N147" s="8" t="str">
        <f>PROPER($H$1)</f>
        <v>Dance</v>
      </c>
      <c r="O147" s="8" t="str">
        <f>$J$2</f>
        <v>Pom</v>
      </c>
    </row>
    <row r="148" spans="12:15" x14ac:dyDescent="0.35">
      <c r="L148" s="8" t="str">
        <f>IF($C$24="","-",$C$24)</f>
        <v>-</v>
      </c>
      <c r="M148" s="8">
        <f t="shared" ref="M148:M154" si="21">$A$24</f>
        <v>0</v>
      </c>
      <c r="N148" s="8" t="str">
        <f>PROPER($C$1)</f>
        <v>Cheer</v>
      </c>
      <c r="O148" s="8" t="str">
        <f>$C$2</f>
        <v>Small</v>
      </c>
    </row>
    <row r="149" spans="12:15" x14ac:dyDescent="0.35">
      <c r="L149" s="8" t="str">
        <f>IF($D$24="","-",$D$24)</f>
        <v>-</v>
      </c>
      <c r="M149" s="8">
        <f t="shared" si="21"/>
        <v>0</v>
      </c>
      <c r="N149" s="8" t="str">
        <f>PROPER($C$1)</f>
        <v>Cheer</v>
      </c>
      <c r="O149" s="8" t="str">
        <f>$D$2</f>
        <v>Large</v>
      </c>
    </row>
    <row r="150" spans="12:15" x14ac:dyDescent="0.35">
      <c r="L150" s="8" t="str">
        <f>IF($E$24="","-",$E$24)</f>
        <v>-</v>
      </c>
      <c r="M150" s="8">
        <f t="shared" si="21"/>
        <v>0</v>
      </c>
      <c r="N150" s="8" t="str">
        <f>PROPER($C$1)</f>
        <v>Cheer</v>
      </c>
      <c r="O150" s="8" t="str">
        <f>$E$2</f>
        <v>Coed</v>
      </c>
    </row>
    <row r="151" spans="12:15" x14ac:dyDescent="0.35">
      <c r="L151" s="8" t="str">
        <f>IF($F$24="","-",$F$24)</f>
        <v>-</v>
      </c>
      <c r="M151" s="8">
        <f t="shared" si="21"/>
        <v>0</v>
      </c>
      <c r="N151" s="8" t="str">
        <f>PROPER($C$1)</f>
        <v>Cheer</v>
      </c>
      <c r="O151" s="8" t="str">
        <f>$F$2</f>
        <v>St/Tumb</v>
      </c>
    </row>
    <row r="152" spans="12:15" x14ac:dyDescent="0.35">
      <c r="L152" s="8" t="str">
        <f>IF($H$24="","-",$H$24)</f>
        <v>-</v>
      </c>
      <c r="M152" s="8">
        <f t="shared" si="21"/>
        <v>0</v>
      </c>
      <c r="N152" s="8" t="str">
        <f>PROPER($H$1)</f>
        <v>Dance</v>
      </c>
      <c r="O152" s="8" t="str">
        <f>$H$2</f>
        <v>Hip Hop</v>
      </c>
    </row>
    <row r="153" spans="12:15" x14ac:dyDescent="0.35">
      <c r="L153" s="8" t="str">
        <f>IF($I$24="","-",$I$24)</f>
        <v>-</v>
      </c>
      <c r="M153" s="8">
        <f t="shared" si="21"/>
        <v>0</v>
      </c>
      <c r="N153" s="8" t="str">
        <f>PROPER($H$1)</f>
        <v>Dance</v>
      </c>
      <c r="O153" s="8" t="str">
        <f>$I$2</f>
        <v>Jazz</v>
      </c>
    </row>
    <row r="154" spans="12:15" x14ac:dyDescent="0.35">
      <c r="L154" s="8" t="str">
        <f>IF($J$24="","-",$J$24)</f>
        <v>-</v>
      </c>
      <c r="M154" s="8">
        <f t="shared" si="21"/>
        <v>0</v>
      </c>
      <c r="N154" s="8" t="str">
        <f>PROPER($H$1)</f>
        <v>Dance</v>
      </c>
      <c r="O154" s="8" t="str">
        <f>$J$2</f>
        <v>Pom</v>
      </c>
    </row>
    <row r="155" spans="12:15" x14ac:dyDescent="0.35">
      <c r="L155" s="8" t="str">
        <f>IF($C$25="","-",$C$25)</f>
        <v>-</v>
      </c>
      <c r="M155" s="8">
        <f t="shared" ref="M155:M161" si="22">$A$25</f>
        <v>0</v>
      </c>
      <c r="N155" s="8" t="str">
        <f>PROPER($C$1)</f>
        <v>Cheer</v>
      </c>
      <c r="O155" s="8" t="str">
        <f>$C$2</f>
        <v>Small</v>
      </c>
    </row>
    <row r="156" spans="12:15" x14ac:dyDescent="0.35">
      <c r="L156" s="8" t="str">
        <f>IF($D$25="","-",$D$25)</f>
        <v>-</v>
      </c>
      <c r="M156" s="8">
        <f t="shared" si="22"/>
        <v>0</v>
      </c>
      <c r="N156" s="8" t="str">
        <f>PROPER($C$1)</f>
        <v>Cheer</v>
      </c>
      <c r="O156" s="8" t="str">
        <f>$D$2</f>
        <v>Large</v>
      </c>
    </row>
    <row r="157" spans="12:15" x14ac:dyDescent="0.35">
      <c r="L157" s="8" t="str">
        <f>IF($E$25="","-",$E$25)</f>
        <v>-</v>
      </c>
      <c r="M157" s="8">
        <f t="shared" si="22"/>
        <v>0</v>
      </c>
      <c r="N157" s="8" t="str">
        <f>PROPER($C$1)</f>
        <v>Cheer</v>
      </c>
      <c r="O157" s="8" t="str">
        <f>$E$2</f>
        <v>Coed</v>
      </c>
    </row>
    <row r="158" spans="12:15" x14ac:dyDescent="0.35">
      <c r="L158" s="8" t="str">
        <f>IF($F$25="","-",$F$25)</f>
        <v>-</v>
      </c>
      <c r="M158" s="8">
        <f t="shared" si="22"/>
        <v>0</v>
      </c>
      <c r="N158" s="8" t="str">
        <f>PROPER($C$1)</f>
        <v>Cheer</v>
      </c>
      <c r="O158" s="8" t="str">
        <f>$F$2</f>
        <v>St/Tumb</v>
      </c>
    </row>
    <row r="159" spans="12:15" x14ac:dyDescent="0.35">
      <c r="L159" s="8" t="str">
        <f>IF($H$25="","-",$H$25)</f>
        <v>-</v>
      </c>
      <c r="M159" s="8">
        <f t="shared" si="22"/>
        <v>0</v>
      </c>
      <c r="N159" s="8" t="str">
        <f>PROPER($H$1)</f>
        <v>Dance</v>
      </c>
      <c r="O159" s="8" t="str">
        <f>$H$2</f>
        <v>Hip Hop</v>
      </c>
    </row>
    <row r="160" spans="12:15" x14ac:dyDescent="0.35">
      <c r="L160" s="8" t="str">
        <f>IF($I$25="","-",$I$25)</f>
        <v>-</v>
      </c>
      <c r="M160" s="8">
        <f t="shared" si="22"/>
        <v>0</v>
      </c>
      <c r="N160" s="8" t="str">
        <f>PROPER($H$1)</f>
        <v>Dance</v>
      </c>
      <c r="O160" s="8" t="str">
        <f>$I$2</f>
        <v>Jazz</v>
      </c>
    </row>
    <row r="161" spans="12:15" x14ac:dyDescent="0.35">
      <c r="L161" s="8" t="str">
        <f>IF($J$25="","-",$J$25)</f>
        <v>-</v>
      </c>
      <c r="M161" s="8">
        <f t="shared" si="22"/>
        <v>0</v>
      </c>
      <c r="N161" s="8" t="str">
        <f>PROPER($H$1)</f>
        <v>Dance</v>
      </c>
      <c r="O161" s="8" t="str">
        <f>$J$2</f>
        <v>Pom</v>
      </c>
    </row>
    <row r="162" spans="12:15" x14ac:dyDescent="0.35">
      <c r="L162" s="8" t="str">
        <f>IF($C$26="","-",$C$26)</f>
        <v>-</v>
      </c>
      <c r="M162" s="8">
        <f t="shared" ref="M162:M168" si="23">$A$26</f>
        <v>0</v>
      </c>
      <c r="N162" s="8" t="str">
        <f>PROPER($C$1)</f>
        <v>Cheer</v>
      </c>
      <c r="O162" s="8" t="str">
        <f>$C$2</f>
        <v>Small</v>
      </c>
    </row>
    <row r="163" spans="12:15" x14ac:dyDescent="0.35">
      <c r="L163" s="8" t="str">
        <f>IF($D$26="","-",$D$26)</f>
        <v>-</v>
      </c>
      <c r="M163" s="8">
        <f t="shared" si="23"/>
        <v>0</v>
      </c>
      <c r="N163" s="8" t="str">
        <f>PROPER($C$1)</f>
        <v>Cheer</v>
      </c>
      <c r="O163" s="8" t="str">
        <f>$D$2</f>
        <v>Large</v>
      </c>
    </row>
    <row r="164" spans="12:15" x14ac:dyDescent="0.35">
      <c r="L164" s="8" t="str">
        <f>IF($E$26="","-",$E$26)</f>
        <v>-</v>
      </c>
      <c r="M164" s="8">
        <f t="shared" si="23"/>
        <v>0</v>
      </c>
      <c r="N164" s="8" t="str">
        <f>PROPER($C$1)</f>
        <v>Cheer</v>
      </c>
      <c r="O164" s="8" t="str">
        <f>$E$2</f>
        <v>Coed</v>
      </c>
    </row>
    <row r="165" spans="12:15" x14ac:dyDescent="0.35">
      <c r="L165" s="8" t="str">
        <f>IF($F$26="","-",$F$26)</f>
        <v>-</v>
      </c>
      <c r="M165" s="8">
        <f t="shared" si="23"/>
        <v>0</v>
      </c>
      <c r="N165" s="8" t="str">
        <f>PROPER($C$1)</f>
        <v>Cheer</v>
      </c>
      <c r="O165" s="8" t="str">
        <f>$F$2</f>
        <v>St/Tumb</v>
      </c>
    </row>
    <row r="166" spans="12:15" x14ac:dyDescent="0.35">
      <c r="L166" s="8" t="str">
        <f>IF($H$26="","-",$H$26)</f>
        <v>-</v>
      </c>
      <c r="M166" s="8">
        <f t="shared" si="23"/>
        <v>0</v>
      </c>
      <c r="N166" s="8" t="str">
        <f>PROPER($H$1)</f>
        <v>Dance</v>
      </c>
      <c r="O166" s="8" t="str">
        <f>$H$2</f>
        <v>Hip Hop</v>
      </c>
    </row>
    <row r="167" spans="12:15" x14ac:dyDescent="0.35">
      <c r="L167" s="8" t="str">
        <f>IF($I$26="","-",$I$26)</f>
        <v>-</v>
      </c>
      <c r="M167" s="8">
        <f t="shared" si="23"/>
        <v>0</v>
      </c>
      <c r="N167" s="8" t="str">
        <f>PROPER($H$1)</f>
        <v>Dance</v>
      </c>
      <c r="O167" s="8" t="str">
        <f>$I$2</f>
        <v>Jazz</v>
      </c>
    </row>
    <row r="168" spans="12:15" x14ac:dyDescent="0.35">
      <c r="L168" s="8" t="str">
        <f>IF($J$26="","-",$J$26)</f>
        <v>-</v>
      </c>
      <c r="M168" s="8">
        <f t="shared" si="23"/>
        <v>0</v>
      </c>
      <c r="N168" s="8" t="str">
        <f>PROPER($H$1)</f>
        <v>Dance</v>
      </c>
      <c r="O168" s="8" t="str">
        <f>$J$2</f>
        <v>Pom</v>
      </c>
    </row>
    <row r="169" spans="12:15" x14ac:dyDescent="0.35">
      <c r="L169" s="8" t="str">
        <f>IF($C$27="","-",$C$27)</f>
        <v>-</v>
      </c>
      <c r="M169" s="8">
        <f t="shared" ref="M169:M175" si="24">$A$27</f>
        <v>0</v>
      </c>
      <c r="N169" s="8" t="str">
        <f>PROPER($C$1)</f>
        <v>Cheer</v>
      </c>
      <c r="O169" s="8" t="str">
        <f>$C$2</f>
        <v>Small</v>
      </c>
    </row>
    <row r="170" spans="12:15" x14ac:dyDescent="0.35">
      <c r="L170" s="8" t="str">
        <f>IF($D$27="","-",$D$27)</f>
        <v>-</v>
      </c>
      <c r="M170" s="8">
        <f t="shared" si="24"/>
        <v>0</v>
      </c>
      <c r="N170" s="8" t="str">
        <f>PROPER($C$1)</f>
        <v>Cheer</v>
      </c>
      <c r="O170" s="8" t="str">
        <f>$D$2</f>
        <v>Large</v>
      </c>
    </row>
    <row r="171" spans="12:15" x14ac:dyDescent="0.35">
      <c r="L171" s="8" t="str">
        <f>IF($E$27="","-",$E$27)</f>
        <v>-</v>
      </c>
      <c r="M171" s="8">
        <f t="shared" si="24"/>
        <v>0</v>
      </c>
      <c r="N171" s="8" t="str">
        <f>PROPER($C$1)</f>
        <v>Cheer</v>
      </c>
      <c r="O171" s="8" t="str">
        <f>$E$2</f>
        <v>Coed</v>
      </c>
    </row>
    <row r="172" spans="12:15" x14ac:dyDescent="0.35">
      <c r="L172" s="8" t="str">
        <f>IF($F$27="","-",$F$27)</f>
        <v>-</v>
      </c>
      <c r="M172" s="8">
        <f t="shared" si="24"/>
        <v>0</v>
      </c>
      <c r="N172" s="8" t="str">
        <f>PROPER($C$1)</f>
        <v>Cheer</v>
      </c>
      <c r="O172" s="8" t="str">
        <f>$F$2</f>
        <v>St/Tumb</v>
      </c>
    </row>
    <row r="173" spans="12:15" x14ac:dyDescent="0.35">
      <c r="L173" s="8" t="str">
        <f>IF($H$27="","-",$H$27)</f>
        <v>-</v>
      </c>
      <c r="M173" s="8">
        <f t="shared" si="24"/>
        <v>0</v>
      </c>
      <c r="N173" s="8" t="str">
        <f>PROPER($H$1)</f>
        <v>Dance</v>
      </c>
      <c r="O173" s="8" t="str">
        <f>$H$2</f>
        <v>Hip Hop</v>
      </c>
    </row>
    <row r="174" spans="12:15" x14ac:dyDescent="0.35">
      <c r="L174" s="8" t="str">
        <f>IF($I$27="","-",$I$27)</f>
        <v>-</v>
      </c>
      <c r="M174" s="8">
        <f t="shared" si="24"/>
        <v>0</v>
      </c>
      <c r="N174" s="8" t="str">
        <f>PROPER($H$1)</f>
        <v>Dance</v>
      </c>
      <c r="O174" s="8" t="str">
        <f>$I$2</f>
        <v>Jazz</v>
      </c>
    </row>
    <row r="175" spans="12:15" x14ac:dyDescent="0.35">
      <c r="L175" s="8" t="str">
        <f>IF($J$27="","-",$J$27)</f>
        <v>-</v>
      </c>
      <c r="M175" s="8">
        <f t="shared" si="24"/>
        <v>0</v>
      </c>
      <c r="N175" s="8" t="str">
        <f>PROPER($H$1)</f>
        <v>Dance</v>
      </c>
      <c r="O175" s="8" t="str">
        <f>$J$2</f>
        <v>Pom</v>
      </c>
    </row>
    <row r="176" spans="12:15" x14ac:dyDescent="0.35">
      <c r="L176" s="8" t="str">
        <f>IF($C$28="","-",$C$28)</f>
        <v>-</v>
      </c>
      <c r="M176" s="8">
        <f t="shared" ref="M176:M182" si="25">$A$28</f>
        <v>0</v>
      </c>
      <c r="N176" s="8" t="str">
        <f>PROPER($C$1)</f>
        <v>Cheer</v>
      </c>
      <c r="O176" s="8" t="str">
        <f>$C$2</f>
        <v>Small</v>
      </c>
    </row>
    <row r="177" spans="12:15" x14ac:dyDescent="0.35">
      <c r="L177" s="8" t="str">
        <f>IF($D$28="","-",$D$28)</f>
        <v>-</v>
      </c>
      <c r="M177" s="8">
        <f t="shared" si="25"/>
        <v>0</v>
      </c>
      <c r="N177" s="8" t="str">
        <f>PROPER($C$1)</f>
        <v>Cheer</v>
      </c>
      <c r="O177" s="8" t="str">
        <f>$D$2</f>
        <v>Large</v>
      </c>
    </row>
    <row r="178" spans="12:15" x14ac:dyDescent="0.35">
      <c r="L178" s="8" t="str">
        <f>IF($E$28="","-",$E$28)</f>
        <v>-</v>
      </c>
      <c r="M178" s="8">
        <f t="shared" si="25"/>
        <v>0</v>
      </c>
      <c r="N178" s="8" t="str">
        <f>PROPER($C$1)</f>
        <v>Cheer</v>
      </c>
      <c r="O178" s="8" t="str">
        <f>$E$2</f>
        <v>Coed</v>
      </c>
    </row>
    <row r="179" spans="12:15" x14ac:dyDescent="0.35">
      <c r="L179" s="8" t="str">
        <f>IF($F$28="","-",$F$28)</f>
        <v>-</v>
      </c>
      <c r="M179" s="8">
        <f t="shared" si="25"/>
        <v>0</v>
      </c>
      <c r="N179" s="8" t="str">
        <f>PROPER($C$1)</f>
        <v>Cheer</v>
      </c>
      <c r="O179" s="8" t="str">
        <f>$F$2</f>
        <v>St/Tumb</v>
      </c>
    </row>
    <row r="180" spans="12:15" x14ac:dyDescent="0.35">
      <c r="L180" s="8" t="str">
        <f>IF($H$28="","-",$H$28)</f>
        <v>-</v>
      </c>
      <c r="M180" s="8">
        <f t="shared" si="25"/>
        <v>0</v>
      </c>
      <c r="N180" s="8" t="str">
        <f>PROPER($H$1)</f>
        <v>Dance</v>
      </c>
      <c r="O180" s="8" t="str">
        <f>$H$2</f>
        <v>Hip Hop</v>
      </c>
    </row>
    <row r="181" spans="12:15" x14ac:dyDescent="0.35">
      <c r="L181" s="8" t="str">
        <f>IF($I$28="","-",$I$28)</f>
        <v>-</v>
      </c>
      <c r="M181" s="8">
        <f t="shared" si="25"/>
        <v>0</v>
      </c>
      <c r="N181" s="8" t="str">
        <f>PROPER($H$1)</f>
        <v>Dance</v>
      </c>
      <c r="O181" s="8" t="str">
        <f>$I$2</f>
        <v>Jazz</v>
      </c>
    </row>
    <row r="182" spans="12:15" x14ac:dyDescent="0.35">
      <c r="L182" s="8" t="str">
        <f>IF($J$28="","-",$J$28)</f>
        <v>-</v>
      </c>
      <c r="M182" s="8">
        <f t="shared" si="25"/>
        <v>0</v>
      </c>
      <c r="N182" s="8" t="str">
        <f>PROPER($H$1)</f>
        <v>Dance</v>
      </c>
      <c r="O182" s="8" t="str">
        <f>$J$2</f>
        <v>Pom</v>
      </c>
    </row>
    <row r="183" spans="12:15" x14ac:dyDescent="0.35">
      <c r="L183" s="8" t="str">
        <f>IF($C$29="","-",$C$29)</f>
        <v>-</v>
      </c>
      <c r="M183" s="8">
        <f t="shared" ref="M183:M189" si="26">$A$29</f>
        <v>0</v>
      </c>
      <c r="N183" s="8" t="str">
        <f>PROPER($C$1)</f>
        <v>Cheer</v>
      </c>
      <c r="O183" s="8" t="str">
        <f>$C$2</f>
        <v>Small</v>
      </c>
    </row>
    <row r="184" spans="12:15" x14ac:dyDescent="0.35">
      <c r="L184" s="8" t="str">
        <f>IF($D$29="","-",$D$29)</f>
        <v>-</v>
      </c>
      <c r="M184" s="8">
        <f t="shared" si="26"/>
        <v>0</v>
      </c>
      <c r="N184" s="8" t="str">
        <f>PROPER($C$1)</f>
        <v>Cheer</v>
      </c>
      <c r="O184" s="8" t="str">
        <f>$D$2</f>
        <v>Large</v>
      </c>
    </row>
    <row r="185" spans="12:15" x14ac:dyDescent="0.35">
      <c r="L185" s="8" t="str">
        <f>IF($E$29="","-",$E$29)</f>
        <v>-</v>
      </c>
      <c r="M185" s="8">
        <f t="shared" si="26"/>
        <v>0</v>
      </c>
      <c r="N185" s="8" t="str">
        <f>PROPER($C$1)</f>
        <v>Cheer</v>
      </c>
      <c r="O185" s="8" t="str">
        <f>$E$2</f>
        <v>Coed</v>
      </c>
    </row>
    <row r="186" spans="12:15" x14ac:dyDescent="0.35">
      <c r="L186" s="8" t="str">
        <f>IF($F$29="","-",$F$29)</f>
        <v>-</v>
      </c>
      <c r="M186" s="8">
        <f t="shared" si="26"/>
        <v>0</v>
      </c>
      <c r="N186" s="8" t="str">
        <f>PROPER($C$1)</f>
        <v>Cheer</v>
      </c>
      <c r="O186" s="8" t="str">
        <f>$F$2</f>
        <v>St/Tumb</v>
      </c>
    </row>
    <row r="187" spans="12:15" x14ac:dyDescent="0.35">
      <c r="L187" s="8" t="str">
        <f>IF($H$29="","-",$H$29)</f>
        <v>-</v>
      </c>
      <c r="M187" s="8">
        <f t="shared" si="26"/>
        <v>0</v>
      </c>
      <c r="N187" s="8" t="str">
        <f>PROPER($H$1)</f>
        <v>Dance</v>
      </c>
      <c r="O187" s="8" t="str">
        <f>$H$2</f>
        <v>Hip Hop</v>
      </c>
    </row>
    <row r="188" spans="12:15" x14ac:dyDescent="0.35">
      <c r="L188" s="8" t="str">
        <f>IF($I$29="","-",$I$29)</f>
        <v>-</v>
      </c>
      <c r="M188" s="8">
        <f t="shared" si="26"/>
        <v>0</v>
      </c>
      <c r="N188" s="8" t="str">
        <f>PROPER($H$1)</f>
        <v>Dance</v>
      </c>
      <c r="O188" s="8" t="str">
        <f>$I$2</f>
        <v>Jazz</v>
      </c>
    </row>
    <row r="189" spans="12:15" x14ac:dyDescent="0.35">
      <c r="L189" s="8" t="str">
        <f>IF($J$29="","-",$J$29)</f>
        <v>-</v>
      </c>
      <c r="M189" s="8">
        <f t="shared" si="26"/>
        <v>0</v>
      </c>
      <c r="N189" s="8" t="str">
        <f>PROPER($H$1)</f>
        <v>Dance</v>
      </c>
      <c r="O189" s="8" t="str">
        <f>$J$2</f>
        <v>Pom</v>
      </c>
    </row>
    <row r="190" spans="12:15" x14ac:dyDescent="0.35">
      <c r="L190" s="8" t="str">
        <f>IF($C$30="","-",$C$30)</f>
        <v>-</v>
      </c>
      <c r="M190" s="8">
        <f t="shared" ref="M190:M196" si="27">$A$30</f>
        <v>0</v>
      </c>
      <c r="N190" s="8" t="str">
        <f>PROPER($C$1)</f>
        <v>Cheer</v>
      </c>
      <c r="O190" s="8" t="str">
        <f>$C$2</f>
        <v>Small</v>
      </c>
    </row>
    <row r="191" spans="12:15" x14ac:dyDescent="0.35">
      <c r="L191" s="8" t="str">
        <f>IF($D$30="","-",$D$30)</f>
        <v>-</v>
      </c>
      <c r="M191" s="8">
        <f t="shared" si="27"/>
        <v>0</v>
      </c>
      <c r="N191" s="8" t="str">
        <f>PROPER($C$1)</f>
        <v>Cheer</v>
      </c>
      <c r="O191" s="8" t="str">
        <f>$D$2</f>
        <v>Large</v>
      </c>
    </row>
    <row r="192" spans="12:15" x14ac:dyDescent="0.35">
      <c r="L192" s="8" t="str">
        <f>IF($E$30="","-",$E$30)</f>
        <v>-</v>
      </c>
      <c r="M192" s="8">
        <f t="shared" si="27"/>
        <v>0</v>
      </c>
      <c r="N192" s="8" t="str">
        <f>PROPER($C$1)</f>
        <v>Cheer</v>
      </c>
      <c r="O192" s="8" t="str">
        <f>$E$2</f>
        <v>Coed</v>
      </c>
    </row>
    <row r="193" spans="12:15" x14ac:dyDescent="0.35">
      <c r="L193" s="8" t="str">
        <f>IF($F$30="","-",$F$30)</f>
        <v>-</v>
      </c>
      <c r="M193" s="8">
        <f t="shared" si="27"/>
        <v>0</v>
      </c>
      <c r="N193" s="8" t="str">
        <f>PROPER($C$1)</f>
        <v>Cheer</v>
      </c>
      <c r="O193" s="8" t="str">
        <f>$F$2</f>
        <v>St/Tumb</v>
      </c>
    </row>
    <row r="194" spans="12:15" x14ac:dyDescent="0.35">
      <c r="L194" s="8" t="str">
        <f>IF($H$30="","-",$H$30)</f>
        <v>-</v>
      </c>
      <c r="M194" s="8">
        <f t="shared" si="27"/>
        <v>0</v>
      </c>
      <c r="N194" s="8" t="str">
        <f>PROPER($H$1)</f>
        <v>Dance</v>
      </c>
      <c r="O194" s="8" t="str">
        <f>$H$2</f>
        <v>Hip Hop</v>
      </c>
    </row>
    <row r="195" spans="12:15" x14ac:dyDescent="0.35">
      <c r="L195" s="8" t="str">
        <f>IF($I$30="","-",$I$30)</f>
        <v>-</v>
      </c>
      <c r="M195" s="8">
        <f t="shared" si="27"/>
        <v>0</v>
      </c>
      <c r="N195" s="8" t="str">
        <f>PROPER($H$1)</f>
        <v>Dance</v>
      </c>
      <c r="O195" s="8" t="str">
        <f>$I$2</f>
        <v>Jazz</v>
      </c>
    </row>
    <row r="196" spans="12:15" x14ac:dyDescent="0.35">
      <c r="L196" s="8" t="str">
        <f>IF($J$30="","-",$J$30)</f>
        <v>-</v>
      </c>
      <c r="M196" s="8">
        <f t="shared" si="27"/>
        <v>0</v>
      </c>
      <c r="N196" s="8" t="str">
        <f>PROPER($H$1)</f>
        <v>Dance</v>
      </c>
      <c r="O196" s="8" t="str">
        <f>$J$2</f>
        <v>Pom</v>
      </c>
    </row>
    <row r="197" spans="12:15" x14ac:dyDescent="0.35">
      <c r="L197" s="8" t="str">
        <f>IF($C$31="","-",$C$31)</f>
        <v>-</v>
      </c>
      <c r="M197" s="8">
        <f t="shared" ref="M197:M203" si="28">$A$31</f>
        <v>0</v>
      </c>
      <c r="N197" s="8" t="str">
        <f>PROPER($C$1)</f>
        <v>Cheer</v>
      </c>
      <c r="O197" s="8" t="str">
        <f>$C$2</f>
        <v>Small</v>
      </c>
    </row>
    <row r="198" spans="12:15" x14ac:dyDescent="0.35">
      <c r="L198" s="8" t="str">
        <f>IF($D$31="","-",$D$31)</f>
        <v>-</v>
      </c>
      <c r="M198" s="8">
        <f t="shared" si="28"/>
        <v>0</v>
      </c>
      <c r="N198" s="8" t="str">
        <f>PROPER($C$1)</f>
        <v>Cheer</v>
      </c>
      <c r="O198" s="8" t="str">
        <f>$D$2</f>
        <v>Large</v>
      </c>
    </row>
    <row r="199" spans="12:15" x14ac:dyDescent="0.35">
      <c r="L199" s="8" t="str">
        <f>IF($E$31="","-",$E$31)</f>
        <v>-</v>
      </c>
      <c r="M199" s="8">
        <f t="shared" si="28"/>
        <v>0</v>
      </c>
      <c r="N199" s="8" t="str">
        <f>PROPER($C$1)</f>
        <v>Cheer</v>
      </c>
      <c r="O199" s="8" t="str">
        <f>$E$2</f>
        <v>Coed</v>
      </c>
    </row>
    <row r="200" spans="12:15" x14ac:dyDescent="0.35">
      <c r="L200" s="8" t="str">
        <f>IF($F$31="","-",$F$31)</f>
        <v>-</v>
      </c>
      <c r="M200" s="8">
        <f t="shared" si="28"/>
        <v>0</v>
      </c>
      <c r="N200" s="8" t="str">
        <f>PROPER($C$1)</f>
        <v>Cheer</v>
      </c>
      <c r="O200" s="8" t="str">
        <f>$F$2</f>
        <v>St/Tumb</v>
      </c>
    </row>
    <row r="201" spans="12:15" x14ac:dyDescent="0.35">
      <c r="L201" s="8" t="str">
        <f>IF($H$31="","-",$H$31)</f>
        <v>-</v>
      </c>
      <c r="M201" s="8">
        <f t="shared" si="28"/>
        <v>0</v>
      </c>
      <c r="N201" s="8" t="str">
        <f>PROPER($H$1)</f>
        <v>Dance</v>
      </c>
      <c r="O201" s="8" t="str">
        <f>$H$2</f>
        <v>Hip Hop</v>
      </c>
    </row>
    <row r="202" spans="12:15" x14ac:dyDescent="0.35">
      <c r="L202" s="8" t="str">
        <f>IF($I$31="","-",$I$31)</f>
        <v>-</v>
      </c>
      <c r="M202" s="8">
        <f t="shared" si="28"/>
        <v>0</v>
      </c>
      <c r="N202" s="8" t="str">
        <f>PROPER($H$1)</f>
        <v>Dance</v>
      </c>
      <c r="O202" s="8" t="str">
        <f>$I$2</f>
        <v>Jazz</v>
      </c>
    </row>
    <row r="203" spans="12:15" x14ac:dyDescent="0.35">
      <c r="L203" s="8" t="str">
        <f>IF($J$31="","-",$J$31)</f>
        <v>-</v>
      </c>
      <c r="M203" s="8">
        <f t="shared" si="28"/>
        <v>0</v>
      </c>
      <c r="N203" s="8" t="str">
        <f>PROPER($H$1)</f>
        <v>Dance</v>
      </c>
      <c r="O203" s="8" t="str">
        <f>$J$2</f>
        <v>Pom</v>
      </c>
    </row>
    <row r="204" spans="12:15" x14ac:dyDescent="0.35">
      <c r="L204" s="8" t="str">
        <f>IF($C$32="","-",$C$32)</f>
        <v>-</v>
      </c>
      <c r="M204" s="8">
        <f t="shared" ref="M204:M210" si="29">$A$32</f>
        <v>0</v>
      </c>
      <c r="N204" s="8" t="str">
        <f>PROPER($C$1)</f>
        <v>Cheer</v>
      </c>
      <c r="O204" s="8" t="str">
        <f>$C$2</f>
        <v>Small</v>
      </c>
    </row>
    <row r="205" spans="12:15" x14ac:dyDescent="0.35">
      <c r="L205" s="8" t="str">
        <f>IF($D$32="","-",$D$32)</f>
        <v>-</v>
      </c>
      <c r="M205" s="8">
        <f t="shared" si="29"/>
        <v>0</v>
      </c>
      <c r="N205" s="8" t="str">
        <f>PROPER($C$1)</f>
        <v>Cheer</v>
      </c>
      <c r="O205" s="8" t="str">
        <f>$D$2</f>
        <v>Large</v>
      </c>
    </row>
    <row r="206" spans="12:15" x14ac:dyDescent="0.35">
      <c r="L206" s="8" t="str">
        <f>IF($E$32="","-",$E$32)</f>
        <v>-</v>
      </c>
      <c r="M206" s="8">
        <f t="shared" si="29"/>
        <v>0</v>
      </c>
      <c r="N206" s="8" t="str">
        <f>PROPER($C$1)</f>
        <v>Cheer</v>
      </c>
      <c r="O206" s="8" t="str">
        <f>$E$2</f>
        <v>Coed</v>
      </c>
    </row>
    <row r="207" spans="12:15" x14ac:dyDescent="0.35">
      <c r="L207" s="8" t="str">
        <f>IF($F$32="","-",$F$32)</f>
        <v>-</v>
      </c>
      <c r="M207" s="8">
        <f t="shared" si="29"/>
        <v>0</v>
      </c>
      <c r="N207" s="8" t="str">
        <f>PROPER($C$1)</f>
        <v>Cheer</v>
      </c>
      <c r="O207" s="8" t="str">
        <f>$F$2</f>
        <v>St/Tumb</v>
      </c>
    </row>
    <row r="208" spans="12:15" x14ac:dyDescent="0.35">
      <c r="L208" s="8" t="str">
        <f>IF($H$32="","-",$H$32)</f>
        <v>-</v>
      </c>
      <c r="M208" s="8">
        <f t="shared" si="29"/>
        <v>0</v>
      </c>
      <c r="N208" s="8" t="str">
        <f>PROPER($H$1)</f>
        <v>Dance</v>
      </c>
      <c r="O208" s="8" t="str">
        <f>$H$2</f>
        <v>Hip Hop</v>
      </c>
    </row>
    <row r="209" spans="12:15" x14ac:dyDescent="0.35">
      <c r="L209" s="8" t="str">
        <f>IF($I$32="","-",$I$32)</f>
        <v>-</v>
      </c>
      <c r="M209" s="8">
        <f t="shared" si="29"/>
        <v>0</v>
      </c>
      <c r="N209" s="8" t="str">
        <f>PROPER($H$1)</f>
        <v>Dance</v>
      </c>
      <c r="O209" s="8" t="str">
        <f>$I$2</f>
        <v>Jazz</v>
      </c>
    </row>
    <row r="210" spans="12:15" x14ac:dyDescent="0.35">
      <c r="L210" s="8" t="str">
        <f>IF($J$32="","-",$J$32)</f>
        <v>-</v>
      </c>
      <c r="M210" s="8">
        <f t="shared" si="29"/>
        <v>0</v>
      </c>
      <c r="N210" s="8" t="str">
        <f>PROPER($H$1)</f>
        <v>Dance</v>
      </c>
      <c r="O210" s="8" t="str">
        <f>$J$2</f>
        <v>Pom</v>
      </c>
    </row>
  </sheetData>
  <sheetProtection algorithmName="SHA-512" hashValue="iNOvlhXX1+ssk1/7ZRQxU4fKUVO9coOhd3SDznwiJpcXo8+U5zL2M4VWRRPbiN4XfA7zVj/f7L4vAIlGJjosFw==" saltValue="5kpZZWWRoOZ6NdxnV67rFw==" spinCount="100000" sheet="1" objects="1" scenarios="1" selectLockedCells="1"/>
  <sortState xmlns:xlrd2="http://schemas.microsoft.com/office/spreadsheetml/2017/richdata2" ref="A3:J22">
    <sortCondition ref="A3:A22"/>
  </sortState>
  <mergeCells count="3">
    <mergeCell ref="C1:F1"/>
    <mergeCell ref="H1:J1"/>
    <mergeCell ref="A1:A2"/>
  </mergeCells>
  <conditionalFormatting sqref="C3:F32 H3:J32">
    <cfRule type="expression" dxfId="14" priority="1">
      <formula>$A3&lt;&gt;""</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85071-001B-420A-B856-AA4E4D9D1CB3}">
  <dimension ref="A1:I211"/>
  <sheetViews>
    <sheetView topLeftCell="A28" workbookViewId="0">
      <selection activeCell="E53" sqref="E53"/>
    </sheetView>
  </sheetViews>
  <sheetFormatPr defaultColWidth="9.1796875" defaultRowHeight="13" x14ac:dyDescent="0.3"/>
  <cols>
    <col min="1" max="1" width="6.54296875" style="64" bestFit="1" customWidth="1"/>
    <col min="2" max="2" width="36.453125" style="8" customWidth="1"/>
    <col min="3" max="3" width="9.1796875" style="12"/>
    <col min="4" max="4" width="8.453125" style="12" bestFit="1" customWidth="1"/>
    <col min="5" max="9" width="11.453125" style="25" customWidth="1"/>
    <col min="10" max="16384" width="9.1796875" style="8"/>
  </cols>
  <sheetData>
    <row r="1" spans="1:9" customFormat="1" ht="20.25" customHeight="1" x14ac:dyDescent="0.35">
      <c r="A1" s="79" t="s">
        <v>6</v>
      </c>
      <c r="B1" s="32" t="s">
        <v>0</v>
      </c>
      <c r="C1" s="32" t="s">
        <v>21</v>
      </c>
      <c r="D1" s="32" t="s">
        <v>22</v>
      </c>
      <c r="E1" s="35" t="s">
        <v>23</v>
      </c>
      <c r="F1" s="35" t="s">
        <v>24</v>
      </c>
      <c r="G1" s="35" t="s">
        <v>25</v>
      </c>
      <c r="H1" s="35" t="s">
        <v>26</v>
      </c>
      <c r="I1" s="35" t="s">
        <v>7</v>
      </c>
    </row>
    <row r="2" spans="1:9" x14ac:dyDescent="0.3">
      <c r="A2" s="64" cm="1">
        <f t="array" ref="A2:D52">_xlfn._xlws.SORT(_xlfn._xlws.FILTER(Entries!L1:O210,Entries!L1:L210&lt;&gt;"-","N/A"),1,TRUE)</f>
        <v>1</v>
      </c>
      <c r="B2" s="8" t="str">
        <v>Harrisburg</v>
      </c>
      <c r="C2" s="12" t="str">
        <v>Cheer</v>
      </c>
      <c r="D2" s="12" t="str">
        <v>St/Tumb</v>
      </c>
      <c r="E2" s="40">
        <v>97</v>
      </c>
      <c r="F2" s="40">
        <v>96</v>
      </c>
      <c r="G2" s="40">
        <v>97</v>
      </c>
      <c r="H2" s="40">
        <v>0</v>
      </c>
      <c r="I2" s="25">
        <f>IF(AND(AND(E2&lt;&gt;"",F2&lt;&gt;"",G2&lt;&gt;"",H2&lt;&gt;"")),SUM(E2:G2)-H2,"")</f>
        <v>290</v>
      </c>
    </row>
    <row r="3" spans="1:9" x14ac:dyDescent="0.3">
      <c r="A3" s="64">
        <v>2</v>
      </c>
      <c r="B3" s="8" t="str">
        <v>Sioux Falls Roosevelt</v>
      </c>
      <c r="C3" s="12" t="str">
        <v>Dance</v>
      </c>
      <c r="D3" s="12" t="str">
        <v>Hip Hop</v>
      </c>
      <c r="E3" s="40">
        <v>74.5</v>
      </c>
      <c r="F3" s="40">
        <v>74</v>
      </c>
      <c r="G3" s="40">
        <v>72</v>
      </c>
      <c r="H3" s="40">
        <v>1</v>
      </c>
      <c r="I3" s="25">
        <f t="shared" ref="I3:I66" si="0">IF(AND(AND(E3&lt;&gt;"",F3&lt;&gt;"",G3&lt;&gt;"",H3&lt;&gt;"")),SUM(E3:G3)-H3,"")</f>
        <v>219.5</v>
      </c>
    </row>
    <row r="4" spans="1:9" x14ac:dyDescent="0.3">
      <c r="A4" s="64">
        <v>3</v>
      </c>
      <c r="B4" s="8" t="str">
        <v>Sioux Falls Washington</v>
      </c>
      <c r="C4" s="12" t="str">
        <v>Cheer</v>
      </c>
      <c r="D4" s="12" t="str">
        <v>St/Tumb</v>
      </c>
      <c r="E4" s="40">
        <v>63.5</v>
      </c>
      <c r="F4" s="40">
        <v>63.5</v>
      </c>
      <c r="G4" s="40">
        <v>64.5</v>
      </c>
      <c r="H4" s="40">
        <v>16</v>
      </c>
      <c r="I4" s="25">
        <f t="shared" si="0"/>
        <v>175.5</v>
      </c>
    </row>
    <row r="5" spans="1:9" x14ac:dyDescent="0.3">
      <c r="A5" s="64">
        <v>4</v>
      </c>
      <c r="B5" s="8" t="str">
        <v>Rapid City Central</v>
      </c>
      <c r="C5" s="12" t="str">
        <v>Dance</v>
      </c>
      <c r="D5" s="12" t="str">
        <v>Hip Hop</v>
      </c>
      <c r="E5" s="40">
        <v>80</v>
      </c>
      <c r="F5" s="40">
        <v>83</v>
      </c>
      <c r="G5" s="40">
        <v>84</v>
      </c>
      <c r="H5" s="40">
        <v>2</v>
      </c>
      <c r="I5" s="25">
        <f t="shared" si="0"/>
        <v>245</v>
      </c>
    </row>
    <row r="6" spans="1:9" x14ac:dyDescent="0.3">
      <c r="A6" s="64">
        <v>5</v>
      </c>
      <c r="B6" s="8" t="str">
        <v>Sioux Valley</v>
      </c>
      <c r="C6" s="12" t="str">
        <v>Cheer</v>
      </c>
      <c r="D6" s="12" t="str">
        <v>St/Tumb</v>
      </c>
      <c r="E6" s="40">
        <v>93</v>
      </c>
      <c r="F6" s="40">
        <v>92</v>
      </c>
      <c r="G6" s="40">
        <v>93</v>
      </c>
      <c r="H6" s="40">
        <v>0</v>
      </c>
      <c r="I6" s="25">
        <f t="shared" si="0"/>
        <v>278</v>
      </c>
    </row>
    <row r="7" spans="1:9" x14ac:dyDescent="0.3">
      <c r="A7" s="64">
        <v>6</v>
      </c>
      <c r="B7" s="8" t="str">
        <v>Sioux Falls Lincoln</v>
      </c>
      <c r="C7" s="12" t="str">
        <v>Dance</v>
      </c>
      <c r="D7" s="12" t="str">
        <v>Hip Hop</v>
      </c>
      <c r="E7" s="40">
        <v>86</v>
      </c>
      <c r="F7" s="40">
        <v>85</v>
      </c>
      <c r="G7" s="40">
        <v>88.5</v>
      </c>
      <c r="H7" s="40">
        <v>2</v>
      </c>
      <c r="I7" s="25">
        <f t="shared" si="0"/>
        <v>257.5</v>
      </c>
    </row>
    <row r="8" spans="1:9" x14ac:dyDescent="0.3">
      <c r="A8" s="64">
        <v>7</v>
      </c>
      <c r="B8" s="8" t="str">
        <v>Pierre</v>
      </c>
      <c r="C8" s="12" t="str">
        <v>Cheer</v>
      </c>
      <c r="D8" s="12" t="str">
        <v>St/Tumb</v>
      </c>
      <c r="E8" s="40">
        <v>71</v>
      </c>
      <c r="F8" s="40">
        <v>68</v>
      </c>
      <c r="G8" s="40">
        <v>70.5</v>
      </c>
      <c r="H8" s="40">
        <v>1</v>
      </c>
      <c r="I8" s="25">
        <f t="shared" si="0"/>
        <v>208.5</v>
      </c>
    </row>
    <row r="9" spans="1:9" x14ac:dyDescent="0.3">
      <c r="A9" s="64">
        <v>8</v>
      </c>
      <c r="B9" s="8" t="str">
        <v>Brookings</v>
      </c>
      <c r="C9" s="12" t="str">
        <v>Dance</v>
      </c>
      <c r="D9" s="12" t="str">
        <v>Hip Hop</v>
      </c>
      <c r="E9" s="40">
        <v>72</v>
      </c>
      <c r="F9" s="40">
        <v>71.5</v>
      </c>
      <c r="G9" s="40">
        <v>71.5</v>
      </c>
      <c r="H9" s="40">
        <v>0</v>
      </c>
      <c r="I9" s="25">
        <f t="shared" si="0"/>
        <v>215</v>
      </c>
    </row>
    <row r="10" spans="1:9" x14ac:dyDescent="0.3">
      <c r="A10" s="64">
        <v>9</v>
      </c>
      <c r="B10" s="8" t="str">
        <v>O'Gorman</v>
      </c>
      <c r="C10" s="12" t="str">
        <v>Cheer</v>
      </c>
      <c r="D10" s="12" t="str">
        <v>St/Tumb</v>
      </c>
      <c r="E10" s="40">
        <v>98</v>
      </c>
      <c r="F10" s="40">
        <v>98.5</v>
      </c>
      <c r="G10" s="40">
        <v>97</v>
      </c>
      <c r="H10" s="40">
        <v>6</v>
      </c>
      <c r="I10" s="25">
        <f t="shared" si="0"/>
        <v>287.5</v>
      </c>
    </row>
    <row r="11" spans="1:9" x14ac:dyDescent="0.3">
      <c r="A11" s="64">
        <v>10</v>
      </c>
      <c r="B11" s="8" t="str">
        <v>Aberdeen Central</v>
      </c>
      <c r="C11" s="12" t="str">
        <v>Dance</v>
      </c>
      <c r="D11" s="12" t="str">
        <v>Hip Hop</v>
      </c>
      <c r="E11" s="40">
        <v>70.5</v>
      </c>
      <c r="F11" s="40">
        <v>70.5</v>
      </c>
      <c r="G11" s="40">
        <v>75</v>
      </c>
      <c r="H11" s="40">
        <v>2</v>
      </c>
      <c r="I11" s="25">
        <f t="shared" si="0"/>
        <v>214</v>
      </c>
    </row>
    <row r="12" spans="1:9" x14ac:dyDescent="0.3">
      <c r="A12" s="64">
        <v>11</v>
      </c>
      <c r="B12" s="8" t="str">
        <v>Deubrook</v>
      </c>
      <c r="C12" s="12" t="str">
        <v>Cheer</v>
      </c>
      <c r="D12" s="12" t="str">
        <v>St/Tumb</v>
      </c>
      <c r="E12" s="40">
        <v>63.5</v>
      </c>
      <c r="F12" s="40">
        <v>62</v>
      </c>
      <c r="G12" s="40">
        <v>64.5</v>
      </c>
      <c r="H12" s="40">
        <v>2</v>
      </c>
      <c r="I12" s="25">
        <f t="shared" si="0"/>
        <v>188</v>
      </c>
    </row>
    <row r="13" spans="1:9" x14ac:dyDescent="0.3">
      <c r="A13" s="64">
        <v>12</v>
      </c>
      <c r="B13" s="8" t="str">
        <v>Sioux Falls Jefferson</v>
      </c>
      <c r="C13" s="12" t="str">
        <v>Dance</v>
      </c>
      <c r="D13" s="12" t="str">
        <v>Hip Hop</v>
      </c>
      <c r="E13" s="40">
        <v>90.5</v>
      </c>
      <c r="F13" s="40">
        <v>91</v>
      </c>
      <c r="G13" s="40">
        <v>91</v>
      </c>
      <c r="H13" s="40">
        <v>4</v>
      </c>
      <c r="I13" s="25">
        <f t="shared" si="0"/>
        <v>268.5</v>
      </c>
    </row>
    <row r="14" spans="1:9" x14ac:dyDescent="0.3">
      <c r="A14" s="64">
        <v>13</v>
      </c>
      <c r="B14" s="8" t="str">
        <v>Dell Rapids</v>
      </c>
      <c r="C14" s="12" t="str">
        <v>Cheer</v>
      </c>
      <c r="D14" s="12" t="str">
        <v>St/Tumb</v>
      </c>
      <c r="E14" s="40">
        <v>68.5</v>
      </c>
      <c r="F14" s="40">
        <v>67</v>
      </c>
      <c r="G14" s="40">
        <v>67.5</v>
      </c>
      <c r="H14" s="40">
        <v>1</v>
      </c>
      <c r="I14" s="25">
        <f t="shared" si="0"/>
        <v>202</v>
      </c>
    </row>
    <row r="15" spans="1:9" x14ac:dyDescent="0.3">
      <c r="A15" s="64">
        <v>14</v>
      </c>
      <c r="B15" s="8" t="str">
        <v>Huron</v>
      </c>
      <c r="C15" s="12" t="str">
        <v>Dance</v>
      </c>
      <c r="D15" s="12" t="str">
        <v>Hip Hop</v>
      </c>
      <c r="E15" s="40">
        <v>70</v>
      </c>
      <c r="F15" s="40">
        <v>68</v>
      </c>
      <c r="G15" s="40">
        <v>66.5</v>
      </c>
      <c r="H15" s="40">
        <v>1</v>
      </c>
      <c r="I15" s="25">
        <f t="shared" si="0"/>
        <v>203.5</v>
      </c>
    </row>
    <row r="16" spans="1:9" x14ac:dyDescent="0.3">
      <c r="A16" s="64">
        <v>15</v>
      </c>
      <c r="B16" s="8" t="str">
        <v>Harrisburg</v>
      </c>
      <c r="C16" s="12" t="str">
        <v>Dance</v>
      </c>
      <c r="D16" s="12" t="str">
        <v>Hip Hop</v>
      </c>
      <c r="E16" s="40">
        <v>91</v>
      </c>
      <c r="F16" s="40">
        <v>90</v>
      </c>
      <c r="G16" s="40">
        <v>91.5</v>
      </c>
      <c r="H16" s="40">
        <v>0</v>
      </c>
      <c r="I16" s="25">
        <f t="shared" si="0"/>
        <v>272.5</v>
      </c>
    </row>
    <row r="17" spans="1:9" x14ac:dyDescent="0.3">
      <c r="A17" s="64">
        <v>16</v>
      </c>
      <c r="B17" s="8" t="str">
        <v>Yankton</v>
      </c>
      <c r="C17" s="12" t="str">
        <v>Cheer</v>
      </c>
      <c r="D17" s="12" t="str">
        <v>St/Tumb</v>
      </c>
      <c r="E17" s="40">
        <v>79</v>
      </c>
      <c r="F17" s="40">
        <v>76</v>
      </c>
      <c r="G17" s="40">
        <v>78.5</v>
      </c>
      <c r="H17" s="40">
        <v>7</v>
      </c>
      <c r="I17" s="25">
        <f t="shared" si="0"/>
        <v>226.5</v>
      </c>
    </row>
    <row r="18" spans="1:9" x14ac:dyDescent="0.3">
      <c r="A18" s="64">
        <v>17</v>
      </c>
      <c r="B18" s="8" t="str">
        <v>Tea Area</v>
      </c>
      <c r="C18" s="12" t="str">
        <v>Dance</v>
      </c>
      <c r="D18" s="12" t="str">
        <v>Hip Hop</v>
      </c>
      <c r="E18" s="40">
        <v>73</v>
      </c>
      <c r="F18" s="40">
        <v>72.5</v>
      </c>
      <c r="G18" s="40">
        <v>70</v>
      </c>
      <c r="H18" s="40">
        <v>1</v>
      </c>
      <c r="I18" s="25">
        <f t="shared" si="0"/>
        <v>214.5</v>
      </c>
    </row>
    <row r="19" spans="1:9" x14ac:dyDescent="0.3">
      <c r="A19" s="64">
        <v>18</v>
      </c>
      <c r="B19" s="8" t="str">
        <v>Sioux Falls Washington</v>
      </c>
      <c r="C19" s="12" t="str">
        <v>Dance</v>
      </c>
      <c r="D19" s="12" t="str">
        <v>Hip Hop</v>
      </c>
      <c r="E19" s="40">
        <v>88.5</v>
      </c>
      <c r="F19" s="40">
        <v>88</v>
      </c>
      <c r="G19" s="40">
        <v>88.5</v>
      </c>
      <c r="H19" s="40">
        <v>2</v>
      </c>
      <c r="I19" s="25">
        <f t="shared" si="0"/>
        <v>263</v>
      </c>
    </row>
    <row r="20" spans="1:9" x14ac:dyDescent="0.3">
      <c r="A20" s="64">
        <v>19</v>
      </c>
      <c r="B20" s="8" t="str">
        <v>Rapid City Central</v>
      </c>
      <c r="C20" s="12" t="str">
        <v>Cheer</v>
      </c>
      <c r="D20" s="12" t="str">
        <v>St/Tumb</v>
      </c>
      <c r="E20" s="40">
        <v>89</v>
      </c>
      <c r="F20" s="40">
        <v>88</v>
      </c>
      <c r="G20" s="40">
        <v>88</v>
      </c>
      <c r="H20" s="40">
        <v>3</v>
      </c>
      <c r="I20" s="25">
        <f t="shared" si="0"/>
        <v>262</v>
      </c>
    </row>
    <row r="21" spans="1:9" x14ac:dyDescent="0.3">
      <c r="A21" s="64">
        <v>20</v>
      </c>
      <c r="B21" s="8" t="str">
        <v>Pierre</v>
      </c>
      <c r="C21" s="12" t="str">
        <v>Dance</v>
      </c>
      <c r="D21" s="12" t="str">
        <v>Hip Hop</v>
      </c>
      <c r="E21" s="40">
        <v>69</v>
      </c>
      <c r="F21" s="40">
        <v>69</v>
      </c>
      <c r="G21" s="40">
        <v>72.5</v>
      </c>
      <c r="H21" s="40">
        <v>1</v>
      </c>
      <c r="I21" s="25">
        <f t="shared" si="0"/>
        <v>209.5</v>
      </c>
    </row>
    <row r="22" spans="1:9" x14ac:dyDescent="0.3">
      <c r="A22" s="64">
        <v>21</v>
      </c>
      <c r="B22" s="8" t="str">
        <v>Sioux Falls Lincoln</v>
      </c>
      <c r="C22" s="12" t="str">
        <v>Cheer</v>
      </c>
      <c r="D22" s="12" t="str">
        <v>St/Tumb</v>
      </c>
      <c r="E22" s="40">
        <v>64.5</v>
      </c>
      <c r="F22" s="40">
        <v>65</v>
      </c>
      <c r="G22" s="40">
        <v>66.5</v>
      </c>
      <c r="H22" s="40">
        <v>1</v>
      </c>
      <c r="I22" s="25">
        <f t="shared" si="0"/>
        <v>195</v>
      </c>
    </row>
    <row r="23" spans="1:9" x14ac:dyDescent="0.3">
      <c r="A23" s="64">
        <v>22</v>
      </c>
      <c r="B23" s="8" t="str">
        <v>O'Gorman</v>
      </c>
      <c r="C23" s="12" t="str">
        <v>Dance</v>
      </c>
      <c r="D23" s="12" t="str">
        <v>Hip Hop</v>
      </c>
      <c r="E23" s="40">
        <v>79.5</v>
      </c>
      <c r="F23" s="40">
        <v>78.5</v>
      </c>
      <c r="G23" s="40">
        <v>78.5</v>
      </c>
      <c r="H23" s="40">
        <v>2</v>
      </c>
      <c r="I23" s="25">
        <f t="shared" si="0"/>
        <v>234.5</v>
      </c>
    </row>
    <row r="24" spans="1:9" x14ac:dyDescent="0.3">
      <c r="A24" s="64">
        <v>23</v>
      </c>
      <c r="B24" s="8" t="str">
        <v>Brookings</v>
      </c>
      <c r="C24" s="12" t="str">
        <v>Cheer</v>
      </c>
      <c r="D24" s="12" t="str">
        <v>St/Tumb</v>
      </c>
      <c r="E24" s="40">
        <v>91.5</v>
      </c>
      <c r="F24" s="40">
        <v>93</v>
      </c>
      <c r="G24" s="40">
        <v>92.5</v>
      </c>
      <c r="H24" s="40">
        <v>1</v>
      </c>
      <c r="I24" s="25">
        <f t="shared" si="0"/>
        <v>276</v>
      </c>
    </row>
    <row r="25" spans="1:9" x14ac:dyDescent="0.3">
      <c r="A25" s="64">
        <v>24</v>
      </c>
      <c r="B25" s="8" t="str">
        <v>Dakota Valley</v>
      </c>
      <c r="C25" s="12" t="str">
        <v>Dance</v>
      </c>
      <c r="D25" s="12" t="str">
        <v>Jazz</v>
      </c>
      <c r="E25" s="40">
        <v>90</v>
      </c>
      <c r="F25" s="40">
        <v>91.5</v>
      </c>
      <c r="G25" s="40">
        <v>94</v>
      </c>
      <c r="H25" s="40">
        <v>0</v>
      </c>
      <c r="I25" s="25">
        <f t="shared" si="0"/>
        <v>275.5</v>
      </c>
    </row>
    <row r="26" spans="1:9" x14ac:dyDescent="0.3">
      <c r="A26" s="64">
        <v>25</v>
      </c>
      <c r="B26" s="8" t="str">
        <v>Sioux Falls Roosevelt</v>
      </c>
      <c r="C26" s="12" t="str">
        <v>Dance</v>
      </c>
      <c r="D26" s="12" t="str">
        <v>Jazz</v>
      </c>
      <c r="E26" s="40">
        <v>78.5</v>
      </c>
      <c r="F26" s="40">
        <v>79</v>
      </c>
      <c r="G26" s="40">
        <v>77</v>
      </c>
      <c r="H26" s="40">
        <v>0</v>
      </c>
      <c r="I26" s="25">
        <f t="shared" si="0"/>
        <v>234.5</v>
      </c>
    </row>
    <row r="27" spans="1:9" x14ac:dyDescent="0.3">
      <c r="A27" s="64">
        <v>26</v>
      </c>
      <c r="B27" s="8" t="str">
        <v>Sturgis</v>
      </c>
      <c r="C27" s="12" t="str">
        <v>Cheer</v>
      </c>
      <c r="D27" s="12" t="str">
        <v>St/Tumb</v>
      </c>
      <c r="E27" s="40">
        <v>81</v>
      </c>
      <c r="F27" s="40">
        <v>84</v>
      </c>
      <c r="G27" s="40">
        <v>82</v>
      </c>
      <c r="H27" s="40">
        <v>0</v>
      </c>
      <c r="I27" s="25">
        <f t="shared" si="0"/>
        <v>247</v>
      </c>
    </row>
    <row r="28" spans="1:9" x14ac:dyDescent="0.3">
      <c r="A28" s="64">
        <v>27</v>
      </c>
      <c r="B28" s="8" t="str">
        <v>Brandon Valley</v>
      </c>
      <c r="C28" s="12" t="str">
        <v>Dance</v>
      </c>
      <c r="D28" s="12" t="str">
        <v>Jazz</v>
      </c>
      <c r="E28" s="40">
        <v>92</v>
      </c>
      <c r="F28" s="40">
        <v>93</v>
      </c>
      <c r="G28" s="40">
        <v>95</v>
      </c>
      <c r="H28" s="40">
        <v>0</v>
      </c>
      <c r="I28" s="25">
        <f t="shared" si="0"/>
        <v>280</v>
      </c>
    </row>
    <row r="29" spans="1:9" x14ac:dyDescent="0.3">
      <c r="A29" s="64">
        <v>28</v>
      </c>
      <c r="B29" s="8" t="str">
        <v>Watertown</v>
      </c>
      <c r="C29" s="12" t="str">
        <v>Dance</v>
      </c>
      <c r="D29" s="12" t="str">
        <v>Jazz</v>
      </c>
      <c r="E29" s="40">
        <v>78</v>
      </c>
      <c r="F29" s="40">
        <v>75.5</v>
      </c>
      <c r="G29" s="40">
        <v>76.5</v>
      </c>
      <c r="H29" s="40">
        <v>0</v>
      </c>
      <c r="I29" s="25">
        <f t="shared" si="0"/>
        <v>230</v>
      </c>
    </row>
    <row r="30" spans="1:9" x14ac:dyDescent="0.3">
      <c r="A30" s="64">
        <v>29</v>
      </c>
      <c r="B30" s="8" t="str">
        <v>Sioux Falls Jefferson</v>
      </c>
      <c r="C30" s="12" t="str">
        <v>Cheer</v>
      </c>
      <c r="D30" s="12" t="str">
        <v>St/Tumb</v>
      </c>
      <c r="E30" s="40">
        <v>98.5</v>
      </c>
      <c r="F30" s="40">
        <v>98.5</v>
      </c>
      <c r="G30" s="40">
        <v>98.5</v>
      </c>
      <c r="H30" s="40">
        <v>0</v>
      </c>
      <c r="I30" s="25">
        <f t="shared" si="0"/>
        <v>295.5</v>
      </c>
    </row>
    <row r="31" spans="1:9" x14ac:dyDescent="0.3">
      <c r="A31" s="64">
        <v>30</v>
      </c>
      <c r="B31" s="8" t="str">
        <v>Yankton</v>
      </c>
      <c r="C31" s="12" t="str">
        <v>Dance</v>
      </c>
      <c r="D31" s="12" t="str">
        <v>Jazz</v>
      </c>
      <c r="E31" s="40">
        <v>84</v>
      </c>
      <c r="F31" s="40">
        <v>80.5</v>
      </c>
      <c r="G31" s="40">
        <v>80</v>
      </c>
      <c r="H31" s="40">
        <v>0</v>
      </c>
      <c r="I31" s="25">
        <f t="shared" si="0"/>
        <v>244.5</v>
      </c>
    </row>
    <row r="32" spans="1:9" x14ac:dyDescent="0.3">
      <c r="A32" s="64">
        <v>31</v>
      </c>
      <c r="B32" s="8" t="str">
        <v>Sioux Falls Lincoln</v>
      </c>
      <c r="C32" s="12" t="str">
        <v>Dance</v>
      </c>
      <c r="D32" s="12" t="str">
        <v>Jazz</v>
      </c>
      <c r="E32" s="40">
        <v>77.5</v>
      </c>
      <c r="F32" s="40">
        <v>75</v>
      </c>
      <c r="G32" s="40">
        <v>78.5</v>
      </c>
      <c r="H32" s="40">
        <v>0</v>
      </c>
      <c r="I32" s="25">
        <f t="shared" si="0"/>
        <v>231</v>
      </c>
    </row>
    <row r="33" spans="1:9" x14ac:dyDescent="0.3">
      <c r="A33" s="64">
        <v>32</v>
      </c>
      <c r="B33" s="8" t="str">
        <v>Huron</v>
      </c>
      <c r="C33" s="12" t="str">
        <v>Cheer</v>
      </c>
      <c r="D33" s="12" t="str">
        <v>St/Tumb</v>
      </c>
      <c r="E33" s="40">
        <v>70</v>
      </c>
      <c r="F33" s="40">
        <v>68</v>
      </c>
      <c r="G33" s="40">
        <v>70.5</v>
      </c>
      <c r="H33" s="40">
        <v>1</v>
      </c>
      <c r="I33" s="25">
        <f t="shared" si="0"/>
        <v>207.5</v>
      </c>
    </row>
    <row r="34" spans="1:9" x14ac:dyDescent="0.3">
      <c r="A34" s="64">
        <v>33</v>
      </c>
      <c r="B34" s="8" t="str">
        <v>Brookings</v>
      </c>
      <c r="C34" s="12" t="str">
        <v>Dance</v>
      </c>
      <c r="D34" s="12" t="str">
        <v>Jazz</v>
      </c>
      <c r="E34" s="40">
        <v>67.5</v>
      </c>
      <c r="F34" s="40">
        <v>69</v>
      </c>
      <c r="G34" s="40">
        <v>67</v>
      </c>
      <c r="H34" s="40">
        <v>0</v>
      </c>
      <c r="I34" s="25">
        <f t="shared" si="0"/>
        <v>203.5</v>
      </c>
    </row>
    <row r="35" spans="1:9" x14ac:dyDescent="0.3">
      <c r="A35" s="64">
        <v>34</v>
      </c>
      <c r="B35" s="8" t="str">
        <v>Harrisburg</v>
      </c>
      <c r="C35" s="12" t="str">
        <v>Dance</v>
      </c>
      <c r="D35" s="12" t="str">
        <v>Jazz</v>
      </c>
      <c r="E35" s="40">
        <v>83</v>
      </c>
      <c r="F35" s="40">
        <v>86.5</v>
      </c>
      <c r="G35" s="40">
        <v>87</v>
      </c>
      <c r="H35" s="40">
        <v>0</v>
      </c>
      <c r="I35" s="25">
        <f t="shared" si="0"/>
        <v>256.5</v>
      </c>
    </row>
    <row r="36" spans="1:9" x14ac:dyDescent="0.3">
      <c r="A36" s="64">
        <v>35</v>
      </c>
      <c r="B36" s="8" t="str">
        <v>O'Gorman</v>
      </c>
      <c r="C36" s="12" t="str">
        <v>Dance</v>
      </c>
      <c r="D36" s="12" t="str">
        <v>Jazz</v>
      </c>
      <c r="E36" s="40">
        <v>83</v>
      </c>
      <c r="F36" s="40">
        <v>80</v>
      </c>
      <c r="G36" s="40">
        <v>82</v>
      </c>
      <c r="H36" s="40">
        <v>0</v>
      </c>
      <c r="I36" s="25">
        <f t="shared" si="0"/>
        <v>245</v>
      </c>
    </row>
    <row r="37" spans="1:9" x14ac:dyDescent="0.3">
      <c r="A37" s="64">
        <v>36</v>
      </c>
      <c r="B37" s="8" t="str">
        <v>Aberdeen Central</v>
      </c>
      <c r="C37" s="12" t="str">
        <v>Cheer</v>
      </c>
      <c r="D37" s="12" t="str">
        <v>St/Tumb</v>
      </c>
      <c r="E37" s="40">
        <v>61</v>
      </c>
      <c r="F37" s="40">
        <v>58.5</v>
      </c>
      <c r="G37" s="40">
        <v>58.5</v>
      </c>
      <c r="H37" s="40">
        <v>16</v>
      </c>
      <c r="I37" s="25">
        <f t="shared" si="0"/>
        <v>162</v>
      </c>
    </row>
    <row r="38" spans="1:9" x14ac:dyDescent="0.3">
      <c r="A38" s="64">
        <v>37</v>
      </c>
      <c r="B38" s="8" t="str">
        <v>Tea Area</v>
      </c>
      <c r="C38" s="12" t="str">
        <v>Dance</v>
      </c>
      <c r="D38" s="12" t="str">
        <v>Pom</v>
      </c>
      <c r="E38" s="40">
        <v>73.5</v>
      </c>
      <c r="F38" s="40">
        <v>74.5</v>
      </c>
      <c r="G38" s="40">
        <v>72.5</v>
      </c>
      <c r="H38" s="40">
        <v>0</v>
      </c>
      <c r="I38" s="25">
        <f t="shared" si="0"/>
        <v>220.5</v>
      </c>
    </row>
    <row r="39" spans="1:9" x14ac:dyDescent="0.3">
      <c r="A39" s="64">
        <v>38</v>
      </c>
      <c r="B39" s="8" t="str">
        <v>Sioux Falls Washington</v>
      </c>
      <c r="C39" s="12" t="str">
        <v>Dance</v>
      </c>
      <c r="D39" s="12" t="str">
        <v>Pom</v>
      </c>
      <c r="E39" s="40">
        <v>84</v>
      </c>
      <c r="F39" s="40">
        <v>82</v>
      </c>
      <c r="G39" s="40">
        <v>81.5</v>
      </c>
      <c r="H39" s="40">
        <v>2</v>
      </c>
      <c r="I39" s="25">
        <f t="shared" si="0"/>
        <v>245.5</v>
      </c>
    </row>
    <row r="40" spans="1:9" x14ac:dyDescent="0.3">
      <c r="A40" s="64">
        <v>39</v>
      </c>
      <c r="B40" s="8" t="str">
        <v>Watertown</v>
      </c>
      <c r="C40" s="12" t="str">
        <v>Dance</v>
      </c>
      <c r="D40" s="12" t="str">
        <v>Pom</v>
      </c>
      <c r="E40" s="40">
        <v>81.5</v>
      </c>
      <c r="F40" s="40">
        <v>77</v>
      </c>
      <c r="G40" s="40">
        <v>78.5</v>
      </c>
      <c r="H40" s="40">
        <v>0</v>
      </c>
      <c r="I40" s="25">
        <f t="shared" si="0"/>
        <v>237</v>
      </c>
    </row>
    <row r="41" spans="1:9" x14ac:dyDescent="0.3">
      <c r="A41" s="64">
        <v>40</v>
      </c>
      <c r="B41" s="8" t="str">
        <v>Elkton-Lake Benton</v>
      </c>
      <c r="C41" s="12" t="str">
        <v>Cheer</v>
      </c>
      <c r="D41" s="12" t="str">
        <v>St/Tumb</v>
      </c>
      <c r="E41" s="40">
        <v>79.5</v>
      </c>
      <c r="F41" s="40">
        <v>82.5</v>
      </c>
      <c r="G41" s="40">
        <v>81</v>
      </c>
      <c r="H41" s="40">
        <v>1</v>
      </c>
      <c r="I41" s="25">
        <f t="shared" si="0"/>
        <v>242</v>
      </c>
    </row>
    <row r="42" spans="1:9" x14ac:dyDescent="0.3">
      <c r="A42" s="64">
        <v>41</v>
      </c>
      <c r="B42" s="8" t="str">
        <v>Rapid City Central</v>
      </c>
      <c r="C42" s="12" t="str">
        <v>Dance</v>
      </c>
      <c r="D42" s="12" t="str">
        <v>Pom</v>
      </c>
      <c r="E42" s="40">
        <v>75</v>
      </c>
      <c r="F42" s="40">
        <v>74.5</v>
      </c>
      <c r="G42" s="40">
        <v>75.5</v>
      </c>
      <c r="H42" s="40">
        <v>1</v>
      </c>
      <c r="I42" s="25">
        <f t="shared" si="0"/>
        <v>224</v>
      </c>
    </row>
    <row r="43" spans="1:9" x14ac:dyDescent="0.3">
      <c r="A43" s="64">
        <v>42</v>
      </c>
      <c r="B43" s="8" t="str">
        <v>Brandon Valley</v>
      </c>
      <c r="C43" s="12" t="str">
        <v>Dance</v>
      </c>
      <c r="D43" s="12" t="str">
        <v>Pom</v>
      </c>
      <c r="E43" s="40">
        <v>94</v>
      </c>
      <c r="F43" s="40">
        <v>93</v>
      </c>
      <c r="G43" s="40">
        <v>93.5</v>
      </c>
      <c r="H43" s="40">
        <v>0</v>
      </c>
      <c r="I43" s="25">
        <f t="shared" si="0"/>
        <v>280.5</v>
      </c>
    </row>
    <row r="44" spans="1:9" x14ac:dyDescent="0.3">
      <c r="A44" s="64">
        <v>43</v>
      </c>
      <c r="B44" s="8" t="str">
        <v>Watertown</v>
      </c>
      <c r="C44" s="12" t="str">
        <v>Cheer</v>
      </c>
      <c r="D44" s="12" t="str">
        <v>St/Tumb</v>
      </c>
      <c r="E44" s="40">
        <v>91</v>
      </c>
      <c r="F44" s="40">
        <v>87.5</v>
      </c>
      <c r="G44" s="40">
        <v>86.5</v>
      </c>
      <c r="H44" s="40">
        <v>0</v>
      </c>
      <c r="I44" s="25">
        <f t="shared" si="0"/>
        <v>265</v>
      </c>
    </row>
    <row r="45" spans="1:9" x14ac:dyDescent="0.3">
      <c r="A45" s="64">
        <v>44</v>
      </c>
      <c r="B45" s="8" t="str">
        <v>Pierre</v>
      </c>
      <c r="C45" s="12" t="str">
        <v>Dance</v>
      </c>
      <c r="D45" s="12" t="str">
        <v>Pom</v>
      </c>
      <c r="E45" s="40">
        <v>76.5</v>
      </c>
      <c r="F45" s="40">
        <v>76</v>
      </c>
      <c r="G45" s="40">
        <v>77.5</v>
      </c>
      <c r="H45" s="40">
        <v>0</v>
      </c>
      <c r="I45" s="25">
        <f t="shared" si="0"/>
        <v>230</v>
      </c>
    </row>
    <row r="46" spans="1:9" x14ac:dyDescent="0.3">
      <c r="A46" s="64">
        <v>45</v>
      </c>
      <c r="B46" s="8" t="str">
        <v>Dakota Valley</v>
      </c>
      <c r="C46" s="12" t="str">
        <v>Dance</v>
      </c>
      <c r="D46" s="12" t="str">
        <v>Pom</v>
      </c>
      <c r="E46" s="40">
        <v>93.5</v>
      </c>
      <c r="F46" s="40">
        <v>92</v>
      </c>
      <c r="G46" s="40">
        <v>93</v>
      </c>
      <c r="H46" s="40">
        <v>0</v>
      </c>
      <c r="I46" s="25">
        <f t="shared" si="0"/>
        <v>278.5</v>
      </c>
    </row>
    <row r="47" spans="1:9" x14ac:dyDescent="0.3">
      <c r="A47" s="64">
        <v>46</v>
      </c>
      <c r="B47" s="8" t="str">
        <v>Sioux Falls Roosevelt</v>
      </c>
      <c r="C47" s="12" t="str">
        <v>Cheer</v>
      </c>
      <c r="D47" s="12" t="str">
        <v>St/Tumb</v>
      </c>
      <c r="E47" s="40">
        <v>73.5</v>
      </c>
      <c r="F47" s="40">
        <v>75.5</v>
      </c>
      <c r="G47" s="40">
        <v>73</v>
      </c>
      <c r="H47" s="40">
        <v>5</v>
      </c>
      <c r="I47" s="25">
        <f t="shared" si="0"/>
        <v>217</v>
      </c>
    </row>
    <row r="48" spans="1:9" x14ac:dyDescent="0.3">
      <c r="A48" s="64">
        <v>47</v>
      </c>
      <c r="B48" s="8" t="str">
        <v>Aberdeen Central</v>
      </c>
      <c r="C48" s="12" t="str">
        <v>Dance</v>
      </c>
      <c r="D48" s="12" t="str">
        <v>Pom</v>
      </c>
      <c r="E48" s="40">
        <v>72</v>
      </c>
      <c r="F48" s="40">
        <v>75.5</v>
      </c>
      <c r="G48" s="40">
        <v>77</v>
      </c>
      <c r="H48" s="40">
        <v>1</v>
      </c>
      <c r="I48" s="25">
        <f t="shared" si="0"/>
        <v>223.5</v>
      </c>
    </row>
    <row r="49" spans="1:9" x14ac:dyDescent="0.3">
      <c r="A49" s="64">
        <v>48</v>
      </c>
      <c r="B49" s="8" t="str">
        <v>Sioux Falls Jefferson</v>
      </c>
      <c r="C49" s="12" t="str">
        <v>Dance</v>
      </c>
      <c r="D49" s="12" t="str">
        <v>Pom</v>
      </c>
      <c r="E49" s="40">
        <v>86</v>
      </c>
      <c r="F49" s="40">
        <v>84.5</v>
      </c>
      <c r="G49" s="40">
        <v>86</v>
      </c>
      <c r="H49" s="40">
        <v>0</v>
      </c>
      <c r="I49" s="25">
        <f t="shared" si="0"/>
        <v>256.5</v>
      </c>
    </row>
    <row r="50" spans="1:9" x14ac:dyDescent="0.3">
      <c r="A50" s="64">
        <v>49</v>
      </c>
      <c r="B50" s="8" t="str">
        <v>Tea Area</v>
      </c>
      <c r="C50" s="12" t="str">
        <v>Cheer</v>
      </c>
      <c r="D50" s="12" t="str">
        <v>St/Tumb</v>
      </c>
      <c r="E50" s="40">
        <v>92.5</v>
      </c>
      <c r="F50" s="40">
        <v>92.5</v>
      </c>
      <c r="G50" s="40">
        <v>93.5</v>
      </c>
      <c r="H50" s="40">
        <v>0</v>
      </c>
      <c r="I50" s="25">
        <f t="shared" si="0"/>
        <v>278.5</v>
      </c>
    </row>
    <row r="51" spans="1:9" x14ac:dyDescent="0.3">
      <c r="A51" s="64">
        <v>50</v>
      </c>
      <c r="B51" s="8" t="str">
        <v>Yankton</v>
      </c>
      <c r="C51" s="12" t="str">
        <v>Dance</v>
      </c>
      <c r="D51" s="12" t="str">
        <v>Pom</v>
      </c>
      <c r="E51" s="40">
        <v>89</v>
      </c>
      <c r="F51" s="40">
        <v>86</v>
      </c>
      <c r="G51" s="40">
        <v>84.5</v>
      </c>
      <c r="H51" s="40">
        <v>0</v>
      </c>
      <c r="I51" s="25">
        <f t="shared" si="0"/>
        <v>259.5</v>
      </c>
    </row>
    <row r="52" spans="1:9" x14ac:dyDescent="0.3">
      <c r="A52" s="64">
        <v>51</v>
      </c>
      <c r="B52" s="8" t="str">
        <v>Huron</v>
      </c>
      <c r="C52" s="12" t="str">
        <v>Dance</v>
      </c>
      <c r="D52" s="12" t="str">
        <v>Pom</v>
      </c>
      <c r="E52" s="40">
        <v>71</v>
      </c>
      <c r="F52" s="40">
        <v>70</v>
      </c>
      <c r="G52" s="40">
        <v>68.5</v>
      </c>
      <c r="H52" s="40">
        <v>0</v>
      </c>
      <c r="I52" s="25">
        <f t="shared" si="0"/>
        <v>209.5</v>
      </c>
    </row>
    <row r="53" spans="1:9" x14ac:dyDescent="0.3">
      <c r="E53" s="40"/>
      <c r="F53" s="40"/>
      <c r="G53" s="40"/>
      <c r="H53" s="40"/>
      <c r="I53" s="25" t="str">
        <f t="shared" si="0"/>
        <v/>
      </c>
    </row>
    <row r="54" spans="1:9" x14ac:dyDescent="0.3">
      <c r="E54" s="40"/>
      <c r="F54" s="40"/>
      <c r="G54" s="40"/>
      <c r="H54" s="40"/>
      <c r="I54" s="25" t="str">
        <f t="shared" si="0"/>
        <v/>
      </c>
    </row>
    <row r="55" spans="1:9" x14ac:dyDescent="0.3">
      <c r="E55" s="40"/>
      <c r="F55" s="40"/>
      <c r="G55" s="40"/>
      <c r="H55" s="40"/>
      <c r="I55" s="25" t="str">
        <f t="shared" si="0"/>
        <v/>
      </c>
    </row>
    <row r="56" spans="1:9" x14ac:dyDescent="0.3">
      <c r="E56" s="40"/>
      <c r="F56" s="40"/>
      <c r="G56" s="40"/>
      <c r="H56" s="40"/>
      <c r="I56" s="25" t="str">
        <f t="shared" si="0"/>
        <v/>
      </c>
    </row>
    <row r="57" spans="1:9" x14ac:dyDescent="0.3">
      <c r="E57" s="40"/>
      <c r="F57" s="40"/>
      <c r="G57" s="40"/>
      <c r="H57" s="40"/>
      <c r="I57" s="25" t="str">
        <f t="shared" si="0"/>
        <v/>
      </c>
    </row>
    <row r="58" spans="1:9" x14ac:dyDescent="0.3">
      <c r="E58" s="40"/>
      <c r="F58" s="40"/>
      <c r="G58" s="40"/>
      <c r="H58" s="40"/>
      <c r="I58" s="25" t="str">
        <f t="shared" si="0"/>
        <v/>
      </c>
    </row>
    <row r="59" spans="1:9" x14ac:dyDescent="0.3">
      <c r="E59" s="40"/>
      <c r="F59" s="40"/>
      <c r="G59" s="40"/>
      <c r="H59" s="40"/>
      <c r="I59" s="25" t="str">
        <f t="shared" si="0"/>
        <v/>
      </c>
    </row>
    <row r="60" spans="1:9" x14ac:dyDescent="0.3">
      <c r="E60" s="40"/>
      <c r="F60" s="40"/>
      <c r="G60" s="40"/>
      <c r="H60" s="40"/>
      <c r="I60" s="25" t="str">
        <f t="shared" si="0"/>
        <v/>
      </c>
    </row>
    <row r="61" spans="1:9" x14ac:dyDescent="0.3">
      <c r="E61" s="40"/>
      <c r="F61" s="40"/>
      <c r="G61" s="40"/>
      <c r="H61" s="40"/>
      <c r="I61" s="25" t="str">
        <f t="shared" si="0"/>
        <v/>
      </c>
    </row>
    <row r="62" spans="1:9" x14ac:dyDescent="0.3">
      <c r="E62" s="40"/>
      <c r="F62" s="40"/>
      <c r="G62" s="40"/>
      <c r="H62" s="40"/>
      <c r="I62" s="25" t="str">
        <f t="shared" si="0"/>
        <v/>
      </c>
    </row>
    <row r="63" spans="1:9" x14ac:dyDescent="0.3">
      <c r="E63" s="40"/>
      <c r="F63" s="40"/>
      <c r="G63" s="40"/>
      <c r="H63" s="40"/>
      <c r="I63" s="25" t="str">
        <f t="shared" si="0"/>
        <v/>
      </c>
    </row>
    <row r="64" spans="1:9" x14ac:dyDescent="0.3">
      <c r="E64" s="40"/>
      <c r="F64" s="40"/>
      <c r="G64" s="40"/>
      <c r="H64" s="40"/>
      <c r="I64" s="25" t="str">
        <f t="shared" si="0"/>
        <v/>
      </c>
    </row>
    <row r="65" spans="5:9" x14ac:dyDescent="0.3">
      <c r="E65" s="40"/>
      <c r="F65" s="40"/>
      <c r="G65" s="40"/>
      <c r="H65" s="40"/>
      <c r="I65" s="25" t="str">
        <f t="shared" si="0"/>
        <v/>
      </c>
    </row>
    <row r="66" spans="5:9" x14ac:dyDescent="0.3">
      <c r="E66" s="40"/>
      <c r="F66" s="40"/>
      <c r="G66" s="40"/>
      <c r="H66" s="40"/>
      <c r="I66" s="25" t="str">
        <f t="shared" si="0"/>
        <v/>
      </c>
    </row>
    <row r="67" spans="5:9" x14ac:dyDescent="0.3">
      <c r="E67" s="40"/>
      <c r="F67" s="40"/>
      <c r="G67" s="40"/>
      <c r="H67" s="40"/>
      <c r="I67" s="25" t="str">
        <f t="shared" ref="I67:I71" si="1">IF(AND(AND(E67&lt;&gt;"",F67&lt;&gt;"",G67&lt;&gt;"",H67&lt;&gt;"")),SUM(E67:G67)-H67,"")</f>
        <v/>
      </c>
    </row>
    <row r="68" spans="5:9" x14ac:dyDescent="0.3">
      <c r="E68" s="40"/>
      <c r="F68" s="40"/>
      <c r="G68" s="40"/>
      <c r="H68" s="40"/>
      <c r="I68" s="25" t="str">
        <f t="shared" si="1"/>
        <v/>
      </c>
    </row>
    <row r="69" spans="5:9" x14ac:dyDescent="0.3">
      <c r="E69" s="40"/>
      <c r="F69" s="40"/>
      <c r="G69" s="40"/>
      <c r="H69" s="40"/>
      <c r="I69" s="25" t="str">
        <f t="shared" si="1"/>
        <v/>
      </c>
    </row>
    <row r="70" spans="5:9" x14ac:dyDescent="0.3">
      <c r="E70" s="40"/>
      <c r="F70" s="40"/>
      <c r="G70" s="40"/>
      <c r="H70" s="40"/>
      <c r="I70" s="25" t="str">
        <f t="shared" si="1"/>
        <v/>
      </c>
    </row>
    <row r="71" spans="5:9" x14ac:dyDescent="0.3">
      <c r="E71" s="40"/>
      <c r="F71" s="40"/>
      <c r="G71" s="40"/>
      <c r="H71" s="40"/>
      <c r="I71" s="25" t="str">
        <f t="shared" si="1"/>
        <v/>
      </c>
    </row>
    <row r="72" spans="5:9" x14ac:dyDescent="0.3">
      <c r="E72" s="40"/>
      <c r="F72" s="40"/>
      <c r="G72" s="40"/>
      <c r="H72" s="40"/>
      <c r="I72" s="25" t="str">
        <f t="shared" ref="I72:I130" si="2">IF(AND(AND(E72&lt;&gt;"",F72&lt;&gt;"",G72&lt;&gt;"",H72&lt;&gt;"")),SUM(E72:G72)-H72,"")</f>
        <v/>
      </c>
    </row>
    <row r="73" spans="5:9" x14ac:dyDescent="0.3">
      <c r="E73" s="40"/>
      <c r="F73" s="40"/>
      <c r="G73" s="40"/>
      <c r="H73" s="40"/>
      <c r="I73" s="25" t="str">
        <f t="shared" si="2"/>
        <v/>
      </c>
    </row>
    <row r="74" spans="5:9" x14ac:dyDescent="0.3">
      <c r="E74" s="40"/>
      <c r="F74" s="40"/>
      <c r="G74" s="40"/>
      <c r="H74" s="40"/>
      <c r="I74" s="25" t="str">
        <f t="shared" si="2"/>
        <v/>
      </c>
    </row>
    <row r="75" spans="5:9" x14ac:dyDescent="0.3">
      <c r="E75" s="40"/>
      <c r="F75" s="40"/>
      <c r="G75" s="40"/>
      <c r="H75" s="40"/>
      <c r="I75" s="25" t="str">
        <f t="shared" si="2"/>
        <v/>
      </c>
    </row>
    <row r="76" spans="5:9" x14ac:dyDescent="0.3">
      <c r="E76" s="40"/>
      <c r="F76" s="40"/>
      <c r="G76" s="40"/>
      <c r="H76" s="40"/>
      <c r="I76" s="25" t="str">
        <f t="shared" si="2"/>
        <v/>
      </c>
    </row>
    <row r="77" spans="5:9" x14ac:dyDescent="0.3">
      <c r="E77" s="40"/>
      <c r="F77" s="40"/>
      <c r="G77" s="40"/>
      <c r="H77" s="40"/>
      <c r="I77" s="25" t="str">
        <f t="shared" si="2"/>
        <v/>
      </c>
    </row>
    <row r="78" spans="5:9" x14ac:dyDescent="0.3">
      <c r="E78" s="40"/>
      <c r="F78" s="40"/>
      <c r="G78" s="40"/>
      <c r="H78" s="40"/>
      <c r="I78" s="25" t="str">
        <f t="shared" si="2"/>
        <v/>
      </c>
    </row>
    <row r="79" spans="5:9" x14ac:dyDescent="0.3">
      <c r="E79" s="40"/>
      <c r="F79" s="40"/>
      <c r="G79" s="40"/>
      <c r="H79" s="40"/>
      <c r="I79" s="25" t="str">
        <f t="shared" si="2"/>
        <v/>
      </c>
    </row>
    <row r="80" spans="5:9" x14ac:dyDescent="0.3">
      <c r="E80" s="40"/>
      <c r="F80" s="40"/>
      <c r="G80" s="40"/>
      <c r="H80" s="40"/>
      <c r="I80" s="25" t="str">
        <f t="shared" si="2"/>
        <v/>
      </c>
    </row>
    <row r="81" spans="5:9" x14ac:dyDescent="0.3">
      <c r="E81" s="40"/>
      <c r="F81" s="40"/>
      <c r="G81" s="40"/>
      <c r="H81" s="40"/>
      <c r="I81" s="25" t="str">
        <f t="shared" si="2"/>
        <v/>
      </c>
    </row>
    <row r="82" spans="5:9" x14ac:dyDescent="0.3">
      <c r="E82" s="40"/>
      <c r="F82" s="40"/>
      <c r="G82" s="40"/>
      <c r="H82" s="40"/>
      <c r="I82" s="25" t="str">
        <f t="shared" si="2"/>
        <v/>
      </c>
    </row>
    <row r="83" spans="5:9" x14ac:dyDescent="0.3">
      <c r="E83" s="40"/>
      <c r="F83" s="40"/>
      <c r="G83" s="40"/>
      <c r="H83" s="40"/>
      <c r="I83" s="25" t="str">
        <f t="shared" si="2"/>
        <v/>
      </c>
    </row>
    <row r="84" spans="5:9" x14ac:dyDescent="0.3">
      <c r="E84" s="40"/>
      <c r="F84" s="40"/>
      <c r="G84" s="40"/>
      <c r="H84" s="40"/>
      <c r="I84" s="25" t="str">
        <f t="shared" si="2"/>
        <v/>
      </c>
    </row>
    <row r="85" spans="5:9" x14ac:dyDescent="0.3">
      <c r="E85" s="40"/>
      <c r="F85" s="40"/>
      <c r="G85" s="40"/>
      <c r="H85" s="40"/>
      <c r="I85" s="25" t="str">
        <f t="shared" si="2"/>
        <v/>
      </c>
    </row>
    <row r="86" spans="5:9" x14ac:dyDescent="0.3">
      <c r="E86" s="40"/>
      <c r="F86" s="40"/>
      <c r="G86" s="40"/>
      <c r="H86" s="40"/>
      <c r="I86" s="25" t="str">
        <f t="shared" si="2"/>
        <v/>
      </c>
    </row>
    <row r="87" spans="5:9" x14ac:dyDescent="0.3">
      <c r="E87" s="40"/>
      <c r="F87" s="40"/>
      <c r="G87" s="40"/>
      <c r="H87" s="40"/>
      <c r="I87" s="25" t="str">
        <f t="shared" si="2"/>
        <v/>
      </c>
    </row>
    <row r="88" spans="5:9" x14ac:dyDescent="0.3">
      <c r="E88" s="40"/>
      <c r="F88" s="40"/>
      <c r="G88" s="40"/>
      <c r="H88" s="40"/>
      <c r="I88" s="25" t="str">
        <f t="shared" si="2"/>
        <v/>
      </c>
    </row>
    <row r="89" spans="5:9" x14ac:dyDescent="0.3">
      <c r="E89" s="40"/>
      <c r="F89" s="40"/>
      <c r="G89" s="40"/>
      <c r="H89" s="40"/>
      <c r="I89" s="25" t="str">
        <f t="shared" si="2"/>
        <v/>
      </c>
    </row>
    <row r="90" spans="5:9" x14ac:dyDescent="0.3">
      <c r="E90" s="40"/>
      <c r="F90" s="40"/>
      <c r="G90" s="40"/>
      <c r="H90" s="40"/>
      <c r="I90" s="25" t="str">
        <f t="shared" si="2"/>
        <v/>
      </c>
    </row>
    <row r="91" spans="5:9" x14ac:dyDescent="0.3">
      <c r="E91" s="40"/>
      <c r="F91" s="40"/>
      <c r="G91" s="40"/>
      <c r="H91" s="40"/>
      <c r="I91" s="25" t="str">
        <f t="shared" si="2"/>
        <v/>
      </c>
    </row>
    <row r="92" spans="5:9" x14ac:dyDescent="0.3">
      <c r="E92" s="40"/>
      <c r="F92" s="40"/>
      <c r="G92" s="40"/>
      <c r="H92" s="40"/>
      <c r="I92" s="25" t="str">
        <f t="shared" si="2"/>
        <v/>
      </c>
    </row>
    <row r="93" spans="5:9" x14ac:dyDescent="0.3">
      <c r="E93" s="40"/>
      <c r="F93" s="40"/>
      <c r="G93" s="40"/>
      <c r="H93" s="40"/>
      <c r="I93" s="25" t="str">
        <f t="shared" si="2"/>
        <v/>
      </c>
    </row>
    <row r="94" spans="5:9" x14ac:dyDescent="0.3">
      <c r="E94" s="40"/>
      <c r="F94" s="40"/>
      <c r="G94" s="40"/>
      <c r="H94" s="40"/>
      <c r="I94" s="25" t="str">
        <f t="shared" si="2"/>
        <v/>
      </c>
    </row>
    <row r="95" spans="5:9" x14ac:dyDescent="0.3">
      <c r="E95" s="40"/>
      <c r="F95" s="40"/>
      <c r="G95" s="40"/>
      <c r="H95" s="40"/>
      <c r="I95" s="25" t="str">
        <f t="shared" si="2"/>
        <v/>
      </c>
    </row>
    <row r="96" spans="5:9" x14ac:dyDescent="0.3">
      <c r="E96" s="40"/>
      <c r="F96" s="40"/>
      <c r="G96" s="40"/>
      <c r="H96" s="40"/>
      <c r="I96" s="25" t="str">
        <f t="shared" si="2"/>
        <v/>
      </c>
    </row>
    <row r="97" spans="5:9" x14ac:dyDescent="0.3">
      <c r="E97" s="40"/>
      <c r="F97" s="40"/>
      <c r="G97" s="40"/>
      <c r="H97" s="40"/>
      <c r="I97" s="25" t="str">
        <f t="shared" si="2"/>
        <v/>
      </c>
    </row>
    <row r="98" spans="5:9" x14ac:dyDescent="0.3">
      <c r="E98" s="40"/>
      <c r="F98" s="40"/>
      <c r="G98" s="40"/>
      <c r="H98" s="40"/>
      <c r="I98" s="25" t="str">
        <f t="shared" si="2"/>
        <v/>
      </c>
    </row>
    <row r="99" spans="5:9" x14ac:dyDescent="0.3">
      <c r="E99" s="40"/>
      <c r="F99" s="40"/>
      <c r="G99" s="40"/>
      <c r="H99" s="40"/>
      <c r="I99" s="25" t="str">
        <f t="shared" si="2"/>
        <v/>
      </c>
    </row>
    <row r="100" spans="5:9" x14ac:dyDescent="0.3">
      <c r="E100" s="40"/>
      <c r="F100" s="40"/>
      <c r="G100" s="40"/>
      <c r="H100" s="40"/>
      <c r="I100" s="25" t="str">
        <f t="shared" si="2"/>
        <v/>
      </c>
    </row>
    <row r="101" spans="5:9" x14ac:dyDescent="0.3">
      <c r="E101" s="40"/>
      <c r="F101" s="40"/>
      <c r="G101" s="40"/>
      <c r="H101" s="40"/>
      <c r="I101" s="25" t="str">
        <f t="shared" si="2"/>
        <v/>
      </c>
    </row>
    <row r="102" spans="5:9" x14ac:dyDescent="0.3">
      <c r="E102" s="40"/>
      <c r="F102" s="40"/>
      <c r="G102" s="40"/>
      <c r="H102" s="40"/>
      <c r="I102" s="25" t="str">
        <f t="shared" si="2"/>
        <v/>
      </c>
    </row>
    <row r="103" spans="5:9" x14ac:dyDescent="0.3">
      <c r="E103" s="40"/>
      <c r="F103" s="40"/>
      <c r="G103" s="40"/>
      <c r="H103" s="40"/>
      <c r="I103" s="25" t="str">
        <f t="shared" si="2"/>
        <v/>
      </c>
    </row>
    <row r="104" spans="5:9" x14ac:dyDescent="0.3">
      <c r="E104" s="40"/>
      <c r="F104" s="40"/>
      <c r="G104" s="40"/>
      <c r="H104" s="40"/>
      <c r="I104" s="25" t="str">
        <f t="shared" si="2"/>
        <v/>
      </c>
    </row>
    <row r="105" spans="5:9" x14ac:dyDescent="0.3">
      <c r="E105" s="40"/>
      <c r="F105" s="40"/>
      <c r="G105" s="40"/>
      <c r="H105" s="40"/>
      <c r="I105" s="25" t="str">
        <f t="shared" si="2"/>
        <v/>
      </c>
    </row>
    <row r="106" spans="5:9" x14ac:dyDescent="0.3">
      <c r="E106" s="40"/>
      <c r="F106" s="40"/>
      <c r="G106" s="40"/>
      <c r="H106" s="40"/>
      <c r="I106" s="25" t="str">
        <f t="shared" si="2"/>
        <v/>
      </c>
    </row>
    <row r="107" spans="5:9" x14ac:dyDescent="0.3">
      <c r="E107" s="40"/>
      <c r="F107" s="40"/>
      <c r="G107" s="40"/>
      <c r="H107" s="40"/>
      <c r="I107" s="25" t="str">
        <f t="shared" si="2"/>
        <v/>
      </c>
    </row>
    <row r="108" spans="5:9" x14ac:dyDescent="0.3">
      <c r="E108" s="40"/>
      <c r="F108" s="40"/>
      <c r="G108" s="40"/>
      <c r="H108" s="40"/>
      <c r="I108" s="25" t="str">
        <f t="shared" si="2"/>
        <v/>
      </c>
    </row>
    <row r="109" spans="5:9" x14ac:dyDescent="0.3">
      <c r="E109" s="40"/>
      <c r="F109" s="40"/>
      <c r="G109" s="40"/>
      <c r="H109" s="40"/>
      <c r="I109" s="25" t="str">
        <f t="shared" si="2"/>
        <v/>
      </c>
    </row>
    <row r="110" spans="5:9" x14ac:dyDescent="0.3">
      <c r="E110" s="40"/>
      <c r="F110" s="40"/>
      <c r="G110" s="40"/>
      <c r="H110" s="40"/>
      <c r="I110" s="25" t="str">
        <f t="shared" si="2"/>
        <v/>
      </c>
    </row>
    <row r="111" spans="5:9" x14ac:dyDescent="0.3">
      <c r="E111" s="40"/>
      <c r="F111" s="40"/>
      <c r="G111" s="40"/>
      <c r="H111" s="40"/>
      <c r="I111" s="25" t="str">
        <f t="shared" si="2"/>
        <v/>
      </c>
    </row>
    <row r="112" spans="5:9" x14ac:dyDescent="0.3">
      <c r="E112" s="40"/>
      <c r="F112" s="40"/>
      <c r="G112" s="40"/>
      <c r="H112" s="40"/>
      <c r="I112" s="25" t="str">
        <f t="shared" si="2"/>
        <v/>
      </c>
    </row>
    <row r="113" spans="5:9" x14ac:dyDescent="0.3">
      <c r="E113" s="40"/>
      <c r="F113" s="40"/>
      <c r="G113" s="40"/>
      <c r="H113" s="40"/>
      <c r="I113" s="25" t="str">
        <f t="shared" si="2"/>
        <v/>
      </c>
    </row>
    <row r="114" spans="5:9" x14ac:dyDescent="0.3">
      <c r="E114" s="40"/>
      <c r="F114" s="40"/>
      <c r="G114" s="40"/>
      <c r="H114" s="40"/>
      <c r="I114" s="25" t="str">
        <f t="shared" si="2"/>
        <v/>
      </c>
    </row>
    <row r="115" spans="5:9" x14ac:dyDescent="0.3">
      <c r="E115" s="40"/>
      <c r="F115" s="40"/>
      <c r="G115" s="40"/>
      <c r="H115" s="40"/>
      <c r="I115" s="25" t="str">
        <f t="shared" si="2"/>
        <v/>
      </c>
    </row>
    <row r="116" spans="5:9" x14ac:dyDescent="0.3">
      <c r="E116" s="40"/>
      <c r="F116" s="40"/>
      <c r="G116" s="40"/>
      <c r="H116" s="40"/>
      <c r="I116" s="25" t="str">
        <f t="shared" si="2"/>
        <v/>
      </c>
    </row>
    <row r="117" spans="5:9" x14ac:dyDescent="0.3">
      <c r="E117" s="40"/>
      <c r="F117" s="40"/>
      <c r="G117" s="40"/>
      <c r="H117" s="40"/>
      <c r="I117" s="25" t="str">
        <f t="shared" si="2"/>
        <v/>
      </c>
    </row>
    <row r="118" spans="5:9" x14ac:dyDescent="0.3">
      <c r="E118" s="40"/>
      <c r="F118" s="40"/>
      <c r="G118" s="40"/>
      <c r="H118" s="40"/>
      <c r="I118" s="25" t="str">
        <f t="shared" si="2"/>
        <v/>
      </c>
    </row>
    <row r="119" spans="5:9" x14ac:dyDescent="0.3">
      <c r="E119" s="40"/>
      <c r="F119" s="40"/>
      <c r="G119" s="40"/>
      <c r="H119" s="40"/>
      <c r="I119" s="25" t="str">
        <f t="shared" si="2"/>
        <v/>
      </c>
    </row>
    <row r="120" spans="5:9" x14ac:dyDescent="0.3">
      <c r="E120" s="40"/>
      <c r="F120" s="40"/>
      <c r="G120" s="40"/>
      <c r="H120" s="40"/>
      <c r="I120" s="25" t="str">
        <f t="shared" si="2"/>
        <v/>
      </c>
    </row>
    <row r="121" spans="5:9" x14ac:dyDescent="0.3">
      <c r="E121" s="40"/>
      <c r="F121" s="40"/>
      <c r="G121" s="40"/>
      <c r="H121" s="40"/>
      <c r="I121" s="25" t="str">
        <f t="shared" si="2"/>
        <v/>
      </c>
    </row>
    <row r="122" spans="5:9" x14ac:dyDescent="0.3">
      <c r="E122" s="40"/>
      <c r="F122" s="40"/>
      <c r="G122" s="40"/>
      <c r="H122" s="40"/>
      <c r="I122" s="25" t="str">
        <f t="shared" si="2"/>
        <v/>
      </c>
    </row>
    <row r="123" spans="5:9" x14ac:dyDescent="0.3">
      <c r="E123" s="40"/>
      <c r="F123" s="40"/>
      <c r="G123" s="40"/>
      <c r="H123" s="40"/>
      <c r="I123" s="25" t="str">
        <f t="shared" si="2"/>
        <v/>
      </c>
    </row>
    <row r="124" spans="5:9" x14ac:dyDescent="0.3">
      <c r="E124" s="40"/>
      <c r="F124" s="40"/>
      <c r="G124" s="40"/>
      <c r="H124" s="40"/>
      <c r="I124" s="25" t="str">
        <f t="shared" si="2"/>
        <v/>
      </c>
    </row>
    <row r="125" spans="5:9" x14ac:dyDescent="0.3">
      <c r="E125" s="40"/>
      <c r="F125" s="40"/>
      <c r="G125" s="40"/>
      <c r="H125" s="40"/>
      <c r="I125" s="25" t="str">
        <f t="shared" si="2"/>
        <v/>
      </c>
    </row>
    <row r="126" spans="5:9" x14ac:dyDescent="0.3">
      <c r="E126" s="40"/>
      <c r="F126" s="40"/>
      <c r="G126" s="40"/>
      <c r="H126" s="40"/>
      <c r="I126" s="25" t="str">
        <f t="shared" si="2"/>
        <v/>
      </c>
    </row>
    <row r="127" spans="5:9" x14ac:dyDescent="0.3">
      <c r="E127" s="40"/>
      <c r="F127" s="40"/>
      <c r="G127" s="40"/>
      <c r="H127" s="40"/>
      <c r="I127" s="25" t="str">
        <f t="shared" si="2"/>
        <v/>
      </c>
    </row>
    <row r="128" spans="5:9" x14ac:dyDescent="0.3">
      <c r="E128" s="40"/>
      <c r="F128" s="40"/>
      <c r="G128" s="40"/>
      <c r="H128" s="40"/>
      <c r="I128" s="25" t="str">
        <f t="shared" si="2"/>
        <v/>
      </c>
    </row>
    <row r="129" spans="5:9" x14ac:dyDescent="0.3">
      <c r="E129" s="40"/>
      <c r="F129" s="40"/>
      <c r="G129" s="40"/>
      <c r="H129" s="40"/>
      <c r="I129" s="25" t="str">
        <f t="shared" si="2"/>
        <v/>
      </c>
    </row>
    <row r="130" spans="5:9" x14ac:dyDescent="0.3">
      <c r="E130" s="40"/>
      <c r="F130" s="40"/>
      <c r="G130" s="40"/>
      <c r="H130" s="40"/>
      <c r="I130" s="25" t="str">
        <f t="shared" si="2"/>
        <v/>
      </c>
    </row>
    <row r="131" spans="5:9" x14ac:dyDescent="0.3">
      <c r="E131" s="40"/>
      <c r="F131" s="40"/>
      <c r="G131" s="40"/>
      <c r="H131" s="40"/>
      <c r="I131" s="25" t="str">
        <f t="shared" ref="I131:I194" si="3">IF(AND(AND(E131&lt;&gt;"",F131&lt;&gt;"",G131&lt;&gt;"",H131&lt;&gt;"")),SUM(E131:G131)-H131,"")</f>
        <v/>
      </c>
    </row>
    <row r="132" spans="5:9" x14ac:dyDescent="0.3">
      <c r="E132" s="40"/>
      <c r="F132" s="40"/>
      <c r="G132" s="40"/>
      <c r="H132" s="40"/>
      <c r="I132" s="25" t="str">
        <f t="shared" si="3"/>
        <v/>
      </c>
    </row>
    <row r="133" spans="5:9" x14ac:dyDescent="0.3">
      <c r="E133" s="40"/>
      <c r="F133" s="40"/>
      <c r="G133" s="40"/>
      <c r="H133" s="40"/>
      <c r="I133" s="25" t="str">
        <f t="shared" si="3"/>
        <v/>
      </c>
    </row>
    <row r="134" spans="5:9" x14ac:dyDescent="0.3">
      <c r="E134" s="40"/>
      <c r="F134" s="40"/>
      <c r="G134" s="40"/>
      <c r="H134" s="40"/>
      <c r="I134" s="25" t="str">
        <f t="shared" si="3"/>
        <v/>
      </c>
    </row>
    <row r="135" spans="5:9" x14ac:dyDescent="0.3">
      <c r="E135" s="40"/>
      <c r="F135" s="40"/>
      <c r="G135" s="40"/>
      <c r="H135" s="40"/>
      <c r="I135" s="25" t="str">
        <f t="shared" si="3"/>
        <v/>
      </c>
    </row>
    <row r="136" spans="5:9" x14ac:dyDescent="0.3">
      <c r="E136" s="40"/>
      <c r="F136" s="40"/>
      <c r="G136" s="40"/>
      <c r="H136" s="40"/>
      <c r="I136" s="25" t="str">
        <f t="shared" si="3"/>
        <v/>
      </c>
    </row>
    <row r="137" spans="5:9" x14ac:dyDescent="0.3">
      <c r="E137" s="40"/>
      <c r="F137" s="40"/>
      <c r="G137" s="40"/>
      <c r="H137" s="40"/>
      <c r="I137" s="25" t="str">
        <f t="shared" si="3"/>
        <v/>
      </c>
    </row>
    <row r="138" spans="5:9" x14ac:dyDescent="0.3">
      <c r="E138" s="40"/>
      <c r="F138" s="40"/>
      <c r="G138" s="40"/>
      <c r="H138" s="40"/>
      <c r="I138" s="25" t="str">
        <f t="shared" si="3"/>
        <v/>
      </c>
    </row>
    <row r="139" spans="5:9" x14ac:dyDescent="0.3">
      <c r="E139" s="40"/>
      <c r="F139" s="40"/>
      <c r="G139" s="40"/>
      <c r="H139" s="40"/>
      <c r="I139" s="25" t="str">
        <f t="shared" si="3"/>
        <v/>
      </c>
    </row>
    <row r="140" spans="5:9" x14ac:dyDescent="0.3">
      <c r="E140" s="40"/>
      <c r="F140" s="40"/>
      <c r="G140" s="40"/>
      <c r="H140" s="40"/>
      <c r="I140" s="25" t="str">
        <f t="shared" si="3"/>
        <v/>
      </c>
    </row>
    <row r="141" spans="5:9" x14ac:dyDescent="0.3">
      <c r="E141" s="40"/>
      <c r="F141" s="40"/>
      <c r="G141" s="40"/>
      <c r="H141" s="40"/>
      <c r="I141" s="25" t="str">
        <f t="shared" si="3"/>
        <v/>
      </c>
    </row>
    <row r="142" spans="5:9" x14ac:dyDescent="0.3">
      <c r="E142" s="40"/>
      <c r="F142" s="40"/>
      <c r="G142" s="40"/>
      <c r="H142" s="40"/>
      <c r="I142" s="25" t="str">
        <f t="shared" si="3"/>
        <v/>
      </c>
    </row>
    <row r="143" spans="5:9" x14ac:dyDescent="0.3">
      <c r="E143" s="40"/>
      <c r="F143" s="40"/>
      <c r="G143" s="40"/>
      <c r="H143" s="40"/>
      <c r="I143" s="25" t="str">
        <f t="shared" si="3"/>
        <v/>
      </c>
    </row>
    <row r="144" spans="5:9" x14ac:dyDescent="0.3">
      <c r="E144" s="40"/>
      <c r="F144" s="40"/>
      <c r="G144" s="40"/>
      <c r="H144" s="40"/>
      <c r="I144" s="25" t="str">
        <f t="shared" si="3"/>
        <v/>
      </c>
    </row>
    <row r="145" spans="5:9" x14ac:dyDescent="0.3">
      <c r="E145" s="40"/>
      <c r="F145" s="40"/>
      <c r="G145" s="40"/>
      <c r="H145" s="40"/>
      <c r="I145" s="25" t="str">
        <f t="shared" si="3"/>
        <v/>
      </c>
    </row>
    <row r="146" spans="5:9" x14ac:dyDescent="0.3">
      <c r="E146" s="40"/>
      <c r="F146" s="40"/>
      <c r="G146" s="40"/>
      <c r="H146" s="40"/>
      <c r="I146" s="25" t="str">
        <f t="shared" si="3"/>
        <v/>
      </c>
    </row>
    <row r="147" spans="5:9" x14ac:dyDescent="0.3">
      <c r="E147" s="40"/>
      <c r="F147" s="40"/>
      <c r="G147" s="40"/>
      <c r="H147" s="40"/>
      <c r="I147" s="25" t="str">
        <f t="shared" si="3"/>
        <v/>
      </c>
    </row>
    <row r="148" spans="5:9" x14ac:dyDescent="0.3">
      <c r="E148" s="40"/>
      <c r="F148" s="40"/>
      <c r="G148" s="40"/>
      <c r="H148" s="40"/>
      <c r="I148" s="25" t="str">
        <f t="shared" si="3"/>
        <v/>
      </c>
    </row>
    <row r="149" spans="5:9" x14ac:dyDescent="0.3">
      <c r="E149" s="40"/>
      <c r="F149" s="40"/>
      <c r="G149" s="40"/>
      <c r="H149" s="40"/>
      <c r="I149" s="25" t="str">
        <f t="shared" si="3"/>
        <v/>
      </c>
    </row>
    <row r="150" spans="5:9" x14ac:dyDescent="0.3">
      <c r="E150" s="40"/>
      <c r="F150" s="40"/>
      <c r="G150" s="40"/>
      <c r="H150" s="40"/>
      <c r="I150" s="25" t="str">
        <f t="shared" si="3"/>
        <v/>
      </c>
    </row>
    <row r="151" spans="5:9" x14ac:dyDescent="0.3">
      <c r="E151" s="40"/>
      <c r="F151" s="40"/>
      <c r="G151" s="40"/>
      <c r="H151" s="40"/>
      <c r="I151" s="25" t="str">
        <f t="shared" si="3"/>
        <v/>
      </c>
    </row>
    <row r="152" spans="5:9" x14ac:dyDescent="0.3">
      <c r="E152" s="40"/>
      <c r="F152" s="40"/>
      <c r="G152" s="40"/>
      <c r="H152" s="40"/>
      <c r="I152" s="25" t="str">
        <f t="shared" si="3"/>
        <v/>
      </c>
    </row>
    <row r="153" spans="5:9" x14ac:dyDescent="0.3">
      <c r="E153" s="40"/>
      <c r="F153" s="40"/>
      <c r="G153" s="40"/>
      <c r="H153" s="40"/>
      <c r="I153" s="25" t="str">
        <f t="shared" si="3"/>
        <v/>
      </c>
    </row>
    <row r="154" spans="5:9" x14ac:dyDescent="0.3">
      <c r="E154" s="40"/>
      <c r="F154" s="40"/>
      <c r="G154" s="40"/>
      <c r="H154" s="40"/>
      <c r="I154" s="25" t="str">
        <f t="shared" si="3"/>
        <v/>
      </c>
    </row>
    <row r="155" spans="5:9" x14ac:dyDescent="0.3">
      <c r="E155" s="40"/>
      <c r="F155" s="40"/>
      <c r="G155" s="40"/>
      <c r="H155" s="40"/>
      <c r="I155" s="25" t="str">
        <f t="shared" si="3"/>
        <v/>
      </c>
    </row>
    <row r="156" spans="5:9" x14ac:dyDescent="0.3">
      <c r="E156" s="40"/>
      <c r="F156" s="40"/>
      <c r="G156" s="40"/>
      <c r="H156" s="40"/>
      <c r="I156" s="25" t="str">
        <f t="shared" si="3"/>
        <v/>
      </c>
    </row>
    <row r="157" spans="5:9" x14ac:dyDescent="0.3">
      <c r="E157" s="40"/>
      <c r="F157" s="40"/>
      <c r="G157" s="40"/>
      <c r="H157" s="40"/>
      <c r="I157" s="25" t="str">
        <f t="shared" si="3"/>
        <v/>
      </c>
    </row>
    <row r="158" spans="5:9" x14ac:dyDescent="0.3">
      <c r="E158" s="40"/>
      <c r="F158" s="40"/>
      <c r="G158" s="40"/>
      <c r="H158" s="40"/>
      <c r="I158" s="25" t="str">
        <f t="shared" si="3"/>
        <v/>
      </c>
    </row>
    <row r="159" spans="5:9" x14ac:dyDescent="0.3">
      <c r="E159" s="40"/>
      <c r="F159" s="40"/>
      <c r="G159" s="40"/>
      <c r="H159" s="40"/>
      <c r="I159" s="25" t="str">
        <f t="shared" si="3"/>
        <v/>
      </c>
    </row>
    <row r="160" spans="5:9" x14ac:dyDescent="0.3">
      <c r="E160" s="40"/>
      <c r="F160" s="40"/>
      <c r="G160" s="40"/>
      <c r="H160" s="40"/>
      <c r="I160" s="25" t="str">
        <f t="shared" si="3"/>
        <v/>
      </c>
    </row>
    <row r="161" spans="5:9" x14ac:dyDescent="0.3">
      <c r="E161" s="40"/>
      <c r="F161" s="40"/>
      <c r="G161" s="40"/>
      <c r="H161" s="40"/>
      <c r="I161" s="25" t="str">
        <f t="shared" si="3"/>
        <v/>
      </c>
    </row>
    <row r="162" spans="5:9" x14ac:dyDescent="0.3">
      <c r="E162" s="40"/>
      <c r="F162" s="40"/>
      <c r="G162" s="40"/>
      <c r="H162" s="40"/>
      <c r="I162" s="25" t="str">
        <f t="shared" si="3"/>
        <v/>
      </c>
    </row>
    <row r="163" spans="5:9" x14ac:dyDescent="0.3">
      <c r="E163" s="40"/>
      <c r="F163" s="40"/>
      <c r="G163" s="40"/>
      <c r="H163" s="40"/>
      <c r="I163" s="25" t="str">
        <f t="shared" si="3"/>
        <v/>
      </c>
    </row>
    <row r="164" spans="5:9" x14ac:dyDescent="0.3">
      <c r="E164" s="40"/>
      <c r="F164" s="40"/>
      <c r="G164" s="40"/>
      <c r="H164" s="40"/>
      <c r="I164" s="25" t="str">
        <f t="shared" si="3"/>
        <v/>
      </c>
    </row>
    <row r="165" spans="5:9" x14ac:dyDescent="0.3">
      <c r="E165" s="40"/>
      <c r="F165" s="40"/>
      <c r="G165" s="40"/>
      <c r="H165" s="40"/>
      <c r="I165" s="25" t="str">
        <f t="shared" si="3"/>
        <v/>
      </c>
    </row>
    <row r="166" spans="5:9" x14ac:dyDescent="0.3">
      <c r="E166" s="40"/>
      <c r="F166" s="40"/>
      <c r="G166" s="40"/>
      <c r="H166" s="40"/>
      <c r="I166" s="25" t="str">
        <f t="shared" si="3"/>
        <v/>
      </c>
    </row>
    <row r="167" spans="5:9" x14ac:dyDescent="0.3">
      <c r="E167" s="40"/>
      <c r="F167" s="40"/>
      <c r="G167" s="40"/>
      <c r="H167" s="40"/>
      <c r="I167" s="25" t="str">
        <f t="shared" si="3"/>
        <v/>
      </c>
    </row>
    <row r="168" spans="5:9" x14ac:dyDescent="0.3">
      <c r="E168" s="40"/>
      <c r="F168" s="40"/>
      <c r="G168" s="40"/>
      <c r="H168" s="40"/>
      <c r="I168" s="25" t="str">
        <f t="shared" si="3"/>
        <v/>
      </c>
    </row>
    <row r="169" spans="5:9" x14ac:dyDescent="0.3">
      <c r="E169" s="40"/>
      <c r="F169" s="40"/>
      <c r="G169" s="40"/>
      <c r="H169" s="40"/>
      <c r="I169" s="25" t="str">
        <f t="shared" si="3"/>
        <v/>
      </c>
    </row>
    <row r="170" spans="5:9" x14ac:dyDescent="0.3">
      <c r="E170" s="40"/>
      <c r="F170" s="40"/>
      <c r="G170" s="40"/>
      <c r="H170" s="40"/>
      <c r="I170" s="25" t="str">
        <f t="shared" si="3"/>
        <v/>
      </c>
    </row>
    <row r="171" spans="5:9" x14ac:dyDescent="0.3">
      <c r="E171" s="40"/>
      <c r="F171" s="40"/>
      <c r="G171" s="40"/>
      <c r="H171" s="40"/>
      <c r="I171" s="25" t="str">
        <f t="shared" si="3"/>
        <v/>
      </c>
    </row>
    <row r="172" spans="5:9" x14ac:dyDescent="0.3">
      <c r="E172" s="40"/>
      <c r="F172" s="40"/>
      <c r="G172" s="40"/>
      <c r="H172" s="40"/>
      <c r="I172" s="25" t="str">
        <f t="shared" si="3"/>
        <v/>
      </c>
    </row>
    <row r="173" spans="5:9" x14ac:dyDescent="0.3">
      <c r="E173" s="40"/>
      <c r="F173" s="40"/>
      <c r="G173" s="40"/>
      <c r="H173" s="40"/>
      <c r="I173" s="25" t="str">
        <f t="shared" si="3"/>
        <v/>
      </c>
    </row>
    <row r="174" spans="5:9" x14ac:dyDescent="0.3">
      <c r="E174" s="40"/>
      <c r="F174" s="40"/>
      <c r="G174" s="40"/>
      <c r="H174" s="40"/>
      <c r="I174" s="25" t="str">
        <f t="shared" si="3"/>
        <v/>
      </c>
    </row>
    <row r="175" spans="5:9" x14ac:dyDescent="0.3">
      <c r="E175" s="40"/>
      <c r="F175" s="40"/>
      <c r="G175" s="40"/>
      <c r="H175" s="40"/>
      <c r="I175" s="25" t="str">
        <f t="shared" si="3"/>
        <v/>
      </c>
    </row>
    <row r="176" spans="5:9" x14ac:dyDescent="0.3">
      <c r="E176" s="40"/>
      <c r="F176" s="40"/>
      <c r="G176" s="40"/>
      <c r="H176" s="40"/>
      <c r="I176" s="25" t="str">
        <f t="shared" si="3"/>
        <v/>
      </c>
    </row>
    <row r="177" spans="5:9" x14ac:dyDescent="0.3">
      <c r="E177" s="40"/>
      <c r="F177" s="40"/>
      <c r="G177" s="40"/>
      <c r="H177" s="40"/>
      <c r="I177" s="25" t="str">
        <f t="shared" si="3"/>
        <v/>
      </c>
    </row>
    <row r="178" spans="5:9" x14ac:dyDescent="0.3">
      <c r="E178" s="40"/>
      <c r="F178" s="40"/>
      <c r="G178" s="40"/>
      <c r="H178" s="40"/>
      <c r="I178" s="25" t="str">
        <f t="shared" si="3"/>
        <v/>
      </c>
    </row>
    <row r="179" spans="5:9" x14ac:dyDescent="0.3">
      <c r="E179" s="40"/>
      <c r="F179" s="40"/>
      <c r="G179" s="40"/>
      <c r="H179" s="40"/>
      <c r="I179" s="25" t="str">
        <f t="shared" si="3"/>
        <v/>
      </c>
    </row>
    <row r="180" spans="5:9" x14ac:dyDescent="0.3">
      <c r="E180" s="40"/>
      <c r="F180" s="40"/>
      <c r="G180" s="40"/>
      <c r="H180" s="40"/>
      <c r="I180" s="25" t="str">
        <f t="shared" si="3"/>
        <v/>
      </c>
    </row>
    <row r="181" spans="5:9" x14ac:dyDescent="0.3">
      <c r="E181" s="40"/>
      <c r="F181" s="40"/>
      <c r="G181" s="40"/>
      <c r="H181" s="40"/>
      <c r="I181" s="25" t="str">
        <f t="shared" si="3"/>
        <v/>
      </c>
    </row>
    <row r="182" spans="5:9" x14ac:dyDescent="0.3">
      <c r="E182" s="40"/>
      <c r="F182" s="40"/>
      <c r="G182" s="40"/>
      <c r="H182" s="40"/>
      <c r="I182" s="25" t="str">
        <f t="shared" si="3"/>
        <v/>
      </c>
    </row>
    <row r="183" spans="5:9" x14ac:dyDescent="0.3">
      <c r="E183" s="40"/>
      <c r="F183" s="40"/>
      <c r="G183" s="40"/>
      <c r="H183" s="40"/>
      <c r="I183" s="25" t="str">
        <f t="shared" si="3"/>
        <v/>
      </c>
    </row>
    <row r="184" spans="5:9" x14ac:dyDescent="0.3">
      <c r="E184" s="40"/>
      <c r="F184" s="40"/>
      <c r="G184" s="40"/>
      <c r="H184" s="40"/>
      <c r="I184" s="25" t="str">
        <f t="shared" si="3"/>
        <v/>
      </c>
    </row>
    <row r="185" spans="5:9" x14ac:dyDescent="0.3">
      <c r="E185" s="40"/>
      <c r="F185" s="40"/>
      <c r="G185" s="40"/>
      <c r="H185" s="40"/>
      <c r="I185" s="25" t="str">
        <f t="shared" si="3"/>
        <v/>
      </c>
    </row>
    <row r="186" spans="5:9" x14ac:dyDescent="0.3">
      <c r="E186" s="40"/>
      <c r="F186" s="40"/>
      <c r="G186" s="40"/>
      <c r="H186" s="40"/>
      <c r="I186" s="25" t="str">
        <f t="shared" si="3"/>
        <v/>
      </c>
    </row>
    <row r="187" spans="5:9" x14ac:dyDescent="0.3">
      <c r="E187" s="40"/>
      <c r="F187" s="40"/>
      <c r="G187" s="40"/>
      <c r="H187" s="40"/>
      <c r="I187" s="25" t="str">
        <f t="shared" si="3"/>
        <v/>
      </c>
    </row>
    <row r="188" spans="5:9" x14ac:dyDescent="0.3">
      <c r="E188" s="40"/>
      <c r="F188" s="40"/>
      <c r="G188" s="40"/>
      <c r="H188" s="40"/>
      <c r="I188" s="25" t="str">
        <f t="shared" si="3"/>
        <v/>
      </c>
    </row>
    <row r="189" spans="5:9" x14ac:dyDescent="0.3">
      <c r="E189" s="40"/>
      <c r="F189" s="40"/>
      <c r="G189" s="40"/>
      <c r="H189" s="40"/>
      <c r="I189" s="25" t="str">
        <f t="shared" si="3"/>
        <v/>
      </c>
    </row>
    <row r="190" spans="5:9" x14ac:dyDescent="0.3">
      <c r="E190" s="40"/>
      <c r="F190" s="40"/>
      <c r="G190" s="40"/>
      <c r="H190" s="40"/>
      <c r="I190" s="25" t="str">
        <f t="shared" si="3"/>
        <v/>
      </c>
    </row>
    <row r="191" spans="5:9" x14ac:dyDescent="0.3">
      <c r="E191" s="40"/>
      <c r="F191" s="40"/>
      <c r="G191" s="40"/>
      <c r="H191" s="40"/>
      <c r="I191" s="25" t="str">
        <f t="shared" si="3"/>
        <v/>
      </c>
    </row>
    <row r="192" spans="5:9" x14ac:dyDescent="0.3">
      <c r="E192" s="40"/>
      <c r="F192" s="40"/>
      <c r="G192" s="40"/>
      <c r="H192" s="40"/>
      <c r="I192" s="25" t="str">
        <f t="shared" si="3"/>
        <v/>
      </c>
    </row>
    <row r="193" spans="5:9" x14ac:dyDescent="0.3">
      <c r="E193" s="40"/>
      <c r="F193" s="40"/>
      <c r="G193" s="40"/>
      <c r="H193" s="40"/>
      <c r="I193" s="25" t="str">
        <f t="shared" si="3"/>
        <v/>
      </c>
    </row>
    <row r="194" spans="5:9" x14ac:dyDescent="0.3">
      <c r="E194" s="40"/>
      <c r="F194" s="40"/>
      <c r="G194" s="40"/>
      <c r="H194" s="40"/>
      <c r="I194" s="25" t="str">
        <f t="shared" si="3"/>
        <v/>
      </c>
    </row>
    <row r="195" spans="5:9" x14ac:dyDescent="0.3">
      <c r="E195" s="40"/>
      <c r="F195" s="40"/>
      <c r="G195" s="40"/>
      <c r="H195" s="40"/>
      <c r="I195" s="25" t="str">
        <f t="shared" ref="I195:I211" si="4">IF(AND(AND(E195&lt;&gt;"",F195&lt;&gt;"",G195&lt;&gt;"",H195&lt;&gt;"")),SUM(E195:G195)-H195,"")</f>
        <v/>
      </c>
    </row>
    <row r="196" spans="5:9" x14ac:dyDescent="0.3">
      <c r="E196" s="40"/>
      <c r="F196" s="40"/>
      <c r="G196" s="40"/>
      <c r="H196" s="40"/>
      <c r="I196" s="25" t="str">
        <f t="shared" si="4"/>
        <v/>
      </c>
    </row>
    <row r="197" spans="5:9" x14ac:dyDescent="0.3">
      <c r="E197" s="40"/>
      <c r="F197" s="40"/>
      <c r="G197" s="40"/>
      <c r="H197" s="40"/>
      <c r="I197" s="25" t="str">
        <f t="shared" si="4"/>
        <v/>
      </c>
    </row>
    <row r="198" spans="5:9" x14ac:dyDescent="0.3">
      <c r="E198" s="40"/>
      <c r="F198" s="40"/>
      <c r="G198" s="40"/>
      <c r="H198" s="40"/>
      <c r="I198" s="25" t="str">
        <f t="shared" si="4"/>
        <v/>
      </c>
    </row>
    <row r="199" spans="5:9" x14ac:dyDescent="0.3">
      <c r="E199" s="40"/>
      <c r="F199" s="40"/>
      <c r="G199" s="40"/>
      <c r="H199" s="40"/>
      <c r="I199" s="25" t="str">
        <f t="shared" si="4"/>
        <v/>
      </c>
    </row>
    <row r="200" spans="5:9" x14ac:dyDescent="0.3">
      <c r="E200" s="40"/>
      <c r="F200" s="40"/>
      <c r="G200" s="40"/>
      <c r="H200" s="40"/>
      <c r="I200" s="25" t="str">
        <f t="shared" si="4"/>
        <v/>
      </c>
    </row>
    <row r="201" spans="5:9" x14ac:dyDescent="0.3">
      <c r="E201" s="40"/>
      <c r="F201" s="40"/>
      <c r="G201" s="40"/>
      <c r="H201" s="40"/>
      <c r="I201" s="25" t="str">
        <f t="shared" si="4"/>
        <v/>
      </c>
    </row>
    <row r="202" spans="5:9" x14ac:dyDescent="0.3">
      <c r="E202" s="40"/>
      <c r="F202" s="40"/>
      <c r="G202" s="40"/>
      <c r="H202" s="40"/>
      <c r="I202" s="25" t="str">
        <f t="shared" si="4"/>
        <v/>
      </c>
    </row>
    <row r="203" spans="5:9" x14ac:dyDescent="0.3">
      <c r="E203" s="40"/>
      <c r="F203" s="40"/>
      <c r="G203" s="40"/>
      <c r="H203" s="40"/>
      <c r="I203" s="25" t="str">
        <f t="shared" si="4"/>
        <v/>
      </c>
    </row>
    <row r="204" spans="5:9" x14ac:dyDescent="0.3">
      <c r="E204" s="40"/>
      <c r="F204" s="40"/>
      <c r="G204" s="40"/>
      <c r="H204" s="40"/>
      <c r="I204" s="25" t="str">
        <f t="shared" si="4"/>
        <v/>
      </c>
    </row>
    <row r="205" spans="5:9" x14ac:dyDescent="0.3">
      <c r="E205" s="40"/>
      <c r="F205" s="40"/>
      <c r="G205" s="40"/>
      <c r="H205" s="40"/>
      <c r="I205" s="25" t="str">
        <f t="shared" si="4"/>
        <v/>
      </c>
    </row>
    <row r="206" spans="5:9" x14ac:dyDescent="0.3">
      <c r="E206" s="40"/>
      <c r="F206" s="40"/>
      <c r="G206" s="40"/>
      <c r="H206" s="40"/>
      <c r="I206" s="25" t="str">
        <f t="shared" si="4"/>
        <v/>
      </c>
    </row>
    <row r="207" spans="5:9" x14ac:dyDescent="0.3">
      <c r="E207" s="40"/>
      <c r="F207" s="40"/>
      <c r="G207" s="40"/>
      <c r="H207" s="40"/>
      <c r="I207" s="25" t="str">
        <f t="shared" si="4"/>
        <v/>
      </c>
    </row>
    <row r="208" spans="5:9" x14ac:dyDescent="0.3">
      <c r="E208" s="40"/>
      <c r="F208" s="40"/>
      <c r="G208" s="40"/>
      <c r="H208" s="40"/>
      <c r="I208" s="25" t="str">
        <f t="shared" si="4"/>
        <v/>
      </c>
    </row>
    <row r="209" spans="5:9" x14ac:dyDescent="0.3">
      <c r="E209" s="40"/>
      <c r="F209" s="40"/>
      <c r="G209" s="40"/>
      <c r="H209" s="40"/>
      <c r="I209" s="25" t="str">
        <f t="shared" si="4"/>
        <v/>
      </c>
    </row>
    <row r="210" spans="5:9" x14ac:dyDescent="0.3">
      <c r="E210" s="40"/>
      <c r="F210" s="40"/>
      <c r="G210" s="40"/>
      <c r="H210" s="40"/>
      <c r="I210" s="25" t="str">
        <f t="shared" si="4"/>
        <v/>
      </c>
    </row>
    <row r="211" spans="5:9" x14ac:dyDescent="0.3">
      <c r="E211" s="40"/>
      <c r="F211" s="40"/>
      <c r="G211" s="40"/>
      <c r="H211" s="40"/>
      <c r="I211" s="25" t="str">
        <f t="shared" si="4"/>
        <v/>
      </c>
    </row>
  </sheetData>
  <sheetProtection algorithmName="SHA-512" hashValue="Eg+ergZi8za9prouIVNXjqx4MROAdrO/7ITNLyhTJXyngvrgcT1YHWLD/tp1Lb8e+44/534CZppTvXdBEWloow==" saltValue="/NS4QUfr7XuRsUU0zhUVbA==" spinCount="100000" sheet="1" objects="1" scenarios="1" selectLockedCells="1"/>
  <conditionalFormatting sqref="E2:H211">
    <cfRule type="expression" dxfId="13" priority="1">
      <formula>$B2&lt;&gt;""</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5933-20A1-4DE5-B9E5-EC479CBABF9F}">
  <sheetPr codeName="Sheet4"/>
  <dimension ref="A1:BO33"/>
  <sheetViews>
    <sheetView tabSelected="1" topLeftCell="O11" zoomScale="190" workbookViewId="0">
      <selection activeCell="O16" sqref="O16"/>
    </sheetView>
  </sheetViews>
  <sheetFormatPr defaultColWidth="9.1796875" defaultRowHeight="14.5" x14ac:dyDescent="0.35"/>
  <cols>
    <col min="1" max="1" width="5.81640625" style="23" bestFit="1" customWidth="1"/>
    <col min="2" max="2" width="36.453125" style="26" customWidth="1"/>
    <col min="3" max="3" width="6.1796875" style="26" bestFit="1" customWidth="1"/>
    <col min="4" max="12" width="5.7265625" style="26" hidden="1" customWidth="1"/>
    <col min="13" max="13" width="2.7265625" style="18" customWidth="1"/>
    <col min="14" max="14" width="5.81640625" style="23" bestFit="1" customWidth="1"/>
    <col min="15" max="15" width="36.453125" style="26" customWidth="1"/>
    <col min="16" max="16" width="6.1796875" style="26" bestFit="1" customWidth="1"/>
    <col min="17" max="25" width="5.7265625" style="26" hidden="1" customWidth="1"/>
    <col min="26" max="26" width="2.7265625" style="18" customWidth="1"/>
    <col min="27" max="27" width="5.81640625" style="23" bestFit="1" customWidth="1"/>
    <col min="28" max="28" width="36.453125" style="26" customWidth="1"/>
    <col min="29" max="29" width="6.1796875" style="26" bestFit="1" customWidth="1"/>
    <col min="30" max="38" width="5.7265625" style="26" hidden="1" customWidth="1"/>
    <col min="39" max="39" width="2.7265625" style="18" customWidth="1"/>
    <col min="40" max="40" width="7.1796875" style="23" bestFit="1" customWidth="1"/>
    <col min="41" max="41" width="36.453125" style="26" customWidth="1"/>
    <col min="42" max="42" width="5.7265625" style="26" customWidth="1"/>
    <col min="43" max="51" width="5.7265625" style="26" hidden="1" customWidth="1"/>
    <col min="52" max="52" width="2.7265625" style="18" customWidth="1"/>
    <col min="53" max="16384" width="9.1796875" style="18"/>
  </cols>
  <sheetData>
    <row r="1" spans="1:67" s="16" customFormat="1" ht="16" x14ac:dyDescent="0.35">
      <c r="A1" s="99" t="s">
        <v>17</v>
      </c>
      <c r="B1" s="99"/>
      <c r="C1" s="99"/>
      <c r="D1" s="81"/>
      <c r="E1" s="81"/>
      <c r="F1" s="81"/>
      <c r="G1" s="81"/>
      <c r="H1" s="81"/>
      <c r="I1" s="81"/>
      <c r="J1" s="81"/>
      <c r="K1" s="81"/>
      <c r="L1" s="81"/>
      <c r="M1" s="15"/>
      <c r="N1" s="99" t="s">
        <v>18</v>
      </c>
      <c r="O1" s="99"/>
      <c r="P1" s="99"/>
      <c r="Q1" s="81"/>
      <c r="R1" s="81"/>
      <c r="S1" s="81"/>
      <c r="T1" s="81"/>
      <c r="U1" s="81"/>
      <c r="V1" s="81"/>
      <c r="W1" s="81"/>
      <c r="X1" s="81"/>
      <c r="Y1" s="81"/>
      <c r="Z1" s="15"/>
      <c r="AA1" s="99" t="s">
        <v>19</v>
      </c>
      <c r="AB1" s="99"/>
      <c r="AC1" s="99"/>
      <c r="AD1" s="81"/>
      <c r="AE1" s="81"/>
      <c r="AF1" s="81"/>
      <c r="AG1" s="81"/>
      <c r="AH1" s="81"/>
      <c r="AI1" s="81"/>
      <c r="AJ1" s="81"/>
      <c r="AK1" s="81"/>
      <c r="AL1" s="81"/>
      <c r="AM1" s="15"/>
      <c r="AN1" s="99" t="s">
        <v>20</v>
      </c>
      <c r="AO1" s="99"/>
      <c r="AP1" s="99"/>
      <c r="AQ1" s="81"/>
      <c r="AR1" s="81"/>
      <c r="AS1" s="81"/>
      <c r="AT1" s="81"/>
      <c r="AU1" s="81"/>
      <c r="AV1" s="81"/>
      <c r="AW1" s="81"/>
      <c r="AX1" s="81"/>
      <c r="AY1" s="81"/>
      <c r="AZ1" s="60"/>
    </row>
    <row r="2" spans="1:67" x14ac:dyDescent="0.35">
      <c r="A2" s="33" t="s">
        <v>16</v>
      </c>
      <c r="B2" s="32" t="s">
        <v>0</v>
      </c>
      <c r="C2" s="35" t="s">
        <v>9</v>
      </c>
      <c r="D2" s="35" t="s">
        <v>49</v>
      </c>
      <c r="E2" s="35" t="s">
        <v>50</v>
      </c>
      <c r="F2" s="35" t="s">
        <v>51</v>
      </c>
      <c r="G2" s="35" t="s">
        <v>52</v>
      </c>
      <c r="H2" s="35" t="s">
        <v>55</v>
      </c>
      <c r="I2" s="35" t="s">
        <v>56</v>
      </c>
      <c r="J2" s="35" t="s">
        <v>57</v>
      </c>
      <c r="K2" s="35" t="s">
        <v>58</v>
      </c>
      <c r="L2" s="35" t="s">
        <v>59</v>
      </c>
      <c r="M2" s="34"/>
      <c r="N2" s="33" t="s">
        <v>16</v>
      </c>
      <c r="O2" s="32" t="s">
        <v>0</v>
      </c>
      <c r="P2" s="35" t="s">
        <v>9</v>
      </c>
      <c r="Q2" s="35" t="s">
        <v>49</v>
      </c>
      <c r="R2" s="35" t="s">
        <v>50</v>
      </c>
      <c r="S2" s="35" t="s">
        <v>51</v>
      </c>
      <c r="T2" s="35" t="s">
        <v>52</v>
      </c>
      <c r="U2" s="35" t="s">
        <v>55</v>
      </c>
      <c r="V2" s="35" t="s">
        <v>56</v>
      </c>
      <c r="W2" s="35" t="s">
        <v>57</v>
      </c>
      <c r="X2" s="35" t="s">
        <v>58</v>
      </c>
      <c r="Y2" s="35" t="s">
        <v>59</v>
      </c>
      <c r="Z2" s="34"/>
      <c r="AA2" s="33" t="s">
        <v>16</v>
      </c>
      <c r="AB2" s="32" t="s">
        <v>0</v>
      </c>
      <c r="AC2" s="35" t="s">
        <v>9</v>
      </c>
      <c r="AD2" s="35" t="s">
        <v>49</v>
      </c>
      <c r="AE2" s="35" t="s">
        <v>50</v>
      </c>
      <c r="AF2" s="35" t="s">
        <v>51</v>
      </c>
      <c r="AG2" s="35" t="s">
        <v>52</v>
      </c>
      <c r="AH2" s="35" t="s">
        <v>55</v>
      </c>
      <c r="AI2" s="35" t="s">
        <v>56</v>
      </c>
      <c r="AJ2" s="35" t="s">
        <v>57</v>
      </c>
      <c r="AK2" s="35" t="s">
        <v>58</v>
      </c>
      <c r="AL2" s="35" t="s">
        <v>59</v>
      </c>
      <c r="AM2" s="34"/>
      <c r="AN2" s="33" t="s">
        <v>16</v>
      </c>
      <c r="AO2" s="32" t="s">
        <v>0</v>
      </c>
      <c r="AP2" s="35" t="s">
        <v>7</v>
      </c>
      <c r="AQ2" s="35" t="s">
        <v>49</v>
      </c>
      <c r="AR2" s="35" t="s">
        <v>50</v>
      </c>
      <c r="AS2" s="35" t="s">
        <v>51</v>
      </c>
      <c r="AT2" s="35" t="s">
        <v>52</v>
      </c>
      <c r="AU2" s="35" t="s">
        <v>55</v>
      </c>
      <c r="AV2" s="35" t="s">
        <v>56</v>
      </c>
      <c r="AW2" s="35" t="s">
        <v>57</v>
      </c>
      <c r="AX2" s="35" t="s">
        <v>58</v>
      </c>
      <c r="AY2" s="35" t="s">
        <v>59</v>
      </c>
      <c r="AZ2" s="61"/>
    </row>
    <row r="3" spans="1:67" s="22" customFormat="1" ht="13" x14ac:dyDescent="0.35">
      <c r="A3" s="20" t="str">
        <f>IF(OR(B3="", B3="N/A"), "",
 1 + COUNTIFS(C$3:C$32, "&gt;"&amp;C3)
   + COUNTIFS(C$3:C$32, C3, D$3:D$32, "&lt;"&amp;D3)
   + COUNTIFS(C$3:C$32, C3, D$3:D$32, D3, E$3:E$32, "&lt;"&amp;E3)
   + COUNTIFS(C$3:C$32, C3, D$3:D$32, D3, E$3:E$32, E3, F$3:F$32, "&gt;"&amp;F3)
   + COUNTIFS(C$3:C$32, C3, D$3:D$32, D3, E$3:E$32, E3, F$3:F$32, F3, G$3:G$32, "&gt;"&amp;G3)
   + COUNTIFS(C$3:C$32, C3, D$3:D$32, D3, E$3:E$32, E3, F$3:F$32, F3, G$3:G$32, G3, H$3:H$32, "&gt;"&amp;H3)
   + COUNTIFS(C$3:C$32, C3, D$3:D$32, D3, E$3:E$32, E3, F$3:F$32, F3, G$3:G$32, G3, H$3:H$32, H3, I$3:I$32, "&gt;"&amp;I3)
   + COUNTIFS(C$3:C$32, C3, D$3:D$32, D3, E$3:E$32, E3, F$3:F$32, F3, G$3:G$32, G3, H$3:H$32, H3, I$3:I$32, I3, J$3:J$32, "&gt;"&amp;J3)
   + COUNTIFS(C$3:C$32, C3, D$3:D$32, D3, E$3:E$32, E3, F$3:F$32, F3, G$3:G$32, G3, H$3:H$32, H3, I$3:I$32, I3, J$3:J$32, J3, K$3:K$32, "&gt;"&amp;K3)
   + COUNTIFS(C$3:C$32, C3, D$3:D$32, D3, E$3:E$32, E3, F$3:F$32, F3, G$3:G$32, G3, H$3:H$32, H3, I$3:I$32, I3, J$3:J$32, J3, K$3:K$32, K3, L$3:L$32, "&gt;"&amp;L3)
)</f>
        <v/>
      </c>
      <c r="B3" s="19" t="str" cm="1">
        <f t="array" ref="B3">IF('CH-Ties'!B3="N/A","N/A",_xlfn._xlws.FILTER(_xlfn._xlws.SORT('CH-Ties'!B3:L32,{2,3,4,5,6,7,8,9,10,11},{-1,1,1,-1,-1,-1,-1,-1,-1,-1}),'CH-Ties'!B3:B32&lt;&gt;""))</f>
        <v>N/A</v>
      </c>
      <c r="C3" s="25"/>
      <c r="D3" s="25"/>
      <c r="E3" s="25"/>
      <c r="F3" s="25"/>
      <c r="G3" s="25"/>
      <c r="H3" s="25"/>
      <c r="I3" s="25"/>
      <c r="J3" s="25"/>
      <c r="K3" s="25"/>
      <c r="L3" s="25"/>
      <c r="M3" s="21"/>
      <c r="N3" s="20" t="str">
        <f>IF(OR(O3="", O3="N/A"), "",
 1 + COUNTIFS(P$3:P$32, "&gt;"&amp;P3)
   + COUNTIFS(P$3:P$32, P3, Q$3:Q$32, "&lt;"&amp;Q3)
   + COUNTIFS(P$3:P$32, P3, Q$3:Q$32, Q3, R$3:R$32, "&lt;"&amp;R3)
   + COUNTIFS(P$3:P$32, P3, Q$3:Q$32, Q3, R$3:R$32, R3, S$3:S$32, "&gt;"&amp;S3)
   + COUNTIFS(P$3:P$32, P3, Q$3:Q$32, Q3, R$3:R$32, R3, S$3:S$32, S3, T$3:T$32, "&gt;"&amp;T3)
   + COUNTIFS(P$3:P$32, P3, Q$3:Q$32, Q3, R$3:R$32, R3, S$3:S$32, S3, T$3:T$32, T3, U$3:U$32, "&gt;"&amp;U3)
   + COUNTIFS(P$3:P$32, P3, Q$3:Q$32, Q3, R$3:R$32, R3, S$3:S$32, S3, T$3:T$32, T3, U$3:U$32, U3, V$3:V$32, "&gt;"&amp;V3)
   + COUNTIFS(P$3:P$32, P3, Q$3:Q$32, Q3, R$3:R$32, R3, S$3:S$32, S3, T$3:T$32, T3, U$3:U$32, U3, V$3:V$32, V3, W$3:W$32, "&gt;"&amp;W3)
   + COUNTIFS(P$3:P$32, P3, Q$3:Q$32, Q3, R$3:R$32, R3, S$3:S$32, S3, T$3:T$32, T3, U$3:U$32, U3, V$3:V$32, V3, W$3:W$32, W3, X$3:X$32, "&gt;"&amp;X3)
   + COUNTIFS(P$3:P$32, P3, Q$3:Q$32, Q3, R$3:R$32, R3, S$3:S$32, S3, T$3:T$32, T3, U$3:U$32, U3, V$3:V$32, V3, W$3:W$32, W3, X$3:X$32, X3, Y$3:Y$32, "&gt;"&amp;Y3)
)</f>
        <v/>
      </c>
      <c r="O3" s="19" t="str" cm="1">
        <f t="array" ref="O3">IF('CH-Ties'!O3="N/A","N/A",_xlfn._xlws.FILTER(_xlfn._xlws.SORT('CH-Ties'!O3:Y32,{2,3,4,5,6,7,8,9,10,11},{-1,1,1,-1,-1,-1,-1,-1,-1,-1}),'CH-Ties'!O3:O32&lt;&gt;""))</f>
        <v>N/A</v>
      </c>
      <c r="P3" s="25"/>
      <c r="Q3" s="25"/>
      <c r="R3" s="25"/>
      <c r="S3" s="25"/>
      <c r="T3" s="25"/>
      <c r="U3" s="25"/>
      <c r="V3" s="25"/>
      <c r="W3" s="25"/>
      <c r="X3" s="25"/>
      <c r="Y3" s="25"/>
      <c r="Z3" s="21"/>
      <c r="AA3" s="20" t="str">
        <f>IF(OR(AB3="", AB3="N/A"), "",
 1 + COUNTIFS(AC$3:AC$32, "&gt;"&amp;AC3)
   + COUNTIFS(AC$3:AC$32, AC3, AD$3:AD$32, "&lt;"&amp;AD3)
   + COUNTIFS(AC$3:AC$32, AC3, AD$3:AD$32, AD3, AE$3:AE$32, "&lt;"&amp;AE3)
   + COUNTIFS(AC$3:AC$32, AC3, AD$3:AD$32, AD3, AE$3:AE$32, AE3, AF$3:AF$32, "&gt;"&amp;AF3)
   + COUNTIFS(AC$3:AC$32, AC3, AD$3:AD$32, AD3, AE$3:AE$32, AE3, AF$3:AF$32, AF3, AG$3:AG$32, "&gt;"&amp;AG3)
   + COUNTIFS(AC$3:AC$32, AC3, AD$3:AD$32, AD3, AE$3:AE$32, AE3, AF$3:AF$32, AF3, AG$3:AG$32, AG3, AH$3:AH$32, "&gt;"&amp;AH3)
   + COUNTIFS(AC$3:AC$32, AC3, AD$3:AD$32, AD3, AE$3:AE$32, AE3, AF$3:AF$32, AF3, AG$3:AG$32, AG3, AH$3:AH$32, AH3, AI$3:AI$32, "&gt;"&amp;AI3)
   + COUNTIFS(AC$3:AC$32, AC3, AD$3:AD$32, AD3, AE$3:AE$32, AE3, AF$3:AF$32, AF3, AG$3:AG$32, AG3, AH$3:AH$32, AH3, AI$3:AI$32, AI3, AJ$3:AJ$32, "&gt;"&amp;AJ3)
   + COUNTIFS(AC$3:AC$32, AC3, AD$3:AD$32, AD3, AE$3:AE$32, AE3, AF$3:AF$32, AF3, AG$3:AG$32, AG3, AH$3:AH$32, AH3, AI$3:AI$32, AI3, AJ$3:AJ$32, AJ3, AK$3:AK$32, "&gt;"&amp;AK3)
   + COUNTIFS(AC$3:AC$32, AC3, AD$3:AD$32, AD3, AE$3:AE$32, AE3, AF$3:AF$32, AF3, AG$3:AG$32, AG3, AH$3:AH$32, AH3, AI$3:AI$32, AI3, AJ$3:AJ$32, AJ3, AK$3:AK$32, AK3, AL$3:AL$32, "&gt;"&amp;AL3)
)</f>
        <v/>
      </c>
      <c r="AB3" s="19" t="str" cm="1">
        <f t="array" ref="AB3">IF('CH-Ties'!AB3="N/A","N/A",_xlfn._xlws.FILTER(_xlfn._xlws.SORT('CH-Ties'!AB3:AL32,{2,3,4,5,6,7,8,9,10,11},{-1,1,1,-1,-1,-1,-1,-1,-1,-1}),'CH-Ties'!AB3:AB32&lt;&gt;""))</f>
        <v>N/A</v>
      </c>
      <c r="AC3" s="25"/>
      <c r="AD3" s="25"/>
      <c r="AE3" s="25"/>
      <c r="AF3" s="25"/>
      <c r="AG3" s="25"/>
      <c r="AH3" s="25"/>
      <c r="AI3" s="25"/>
      <c r="AJ3" s="25"/>
      <c r="AK3" s="25"/>
      <c r="AL3" s="25"/>
      <c r="AM3" s="21"/>
      <c r="AN3" s="20">
        <f>IF(OR(AO3="", AO3="N/A"), "",
 1 + COUNTIFS(AP$3:AP$32, "&gt;"&amp;AP3)
   + COUNTIFS(AP$3:AP$32, AP3, AQ$3:AQ$32, "&lt;"&amp;AQ3)
   + COUNTIFS(AP$3:AP$32, AP3, AQ$3:AQ$32, AQ3, AR$3:AR$32, "&lt;"&amp;AR3)
   + COUNTIFS(AP$3:AP$32, AP3, AQ$3:AQ$32, AQ3, AR$3:AR$32, AR3, AS$3:AS$32, "&gt;"&amp;AS3)
   + COUNTIFS(AP$3:AP$32, AP3, AQ$3:AQ$32, AQ3, AR$3:AR$32, AR3, AS$3:AS$32, AS3, AT$3:AT$32, "&gt;"&amp;AT3)
   + COUNTIFS(AP$3:AP$32, AP3, AQ$3:AQ$32, AQ3, AR$3:AR$32, AR3, AS$3:AS$32, AS3, AT$3:AT$32, AT3, AU$3:AU$32, "&gt;"&amp;AU3)
   + COUNTIFS(AP$3:AP$32, AP3, AQ$3:AQ$32, AQ3, AR$3:AR$32, AR3, AS$3:AS$32, AS3, AT$3:AT$32, AT3, AU$3:AU$32, AU3, AV$3:AV$32, "&gt;"&amp;AV3)
   + COUNTIFS(AP$3:AP$32, AP3, AQ$3:AQ$32, AQ3, AR$3:AR$32, AR3, AS$3:AS$32, AS3, AT$3:AT$32, AT3, AU$3:AU$32, AU3, AV$3:AV$32, AV3, AW$3:AW$32, "&gt;"&amp;AW3)
   + COUNTIFS(AP$3:AP$32, AP3, AQ$3:AQ$32, AQ3, AR$3:AR$32, AR3, AS$3:AS$32, AS3, AT$3:AT$32, AT3, AU$3:AU$32, AU3, AV$3:AV$32, AV3, AW$3:AW$32, AW3, AX$3:AX$32, "&gt;"&amp;AX3)
   + COUNTIFS(AP$3:AP$32, AP3, AQ$3:AQ$32, AQ3, AR$3:AR$32, AR3, AS$3:AS$32, AS3, AT$3:AT$32, AT3, AU$3:AU$32, AU3, AV$3:AV$32, AV3, AW$3:AW$32, AW3, AX$3:AX$32, AX3, AY$3:AY$32, "&gt;"&amp;AY3)
)</f>
        <v>1</v>
      </c>
      <c r="AO3" s="19" t="str" cm="1">
        <f t="array" ref="AO3:AY21">IF('CH-Ties'!AO3="N/A","N/A",_xlfn._xlws.FILTER(_xlfn._xlws.SORT('CH-Ties'!AO3:AY32,{2,3,4,5,6,7,8,9,10,11},{-1,1,1,-1,-1,-1,-1,-1,-1,-1}),'CH-Ties'!AO3:AO32&lt;&gt;""))</f>
        <v>Sioux Falls Jefferson</v>
      </c>
      <c r="AP3" s="25">
        <v>295.5</v>
      </c>
      <c r="AQ3" s="25">
        <v>0</v>
      </c>
      <c r="AR3" s="25">
        <v>0</v>
      </c>
      <c r="AS3" s="25">
        <v>0</v>
      </c>
      <c r="AT3" s="25">
        <v>0</v>
      </c>
      <c r="AU3" s="25">
        <v>0</v>
      </c>
      <c r="AV3" s="25">
        <v>0</v>
      </c>
      <c r="AW3" s="25">
        <v>0</v>
      </c>
      <c r="AX3" s="25">
        <v>0</v>
      </c>
      <c r="AY3" s="25">
        <v>0</v>
      </c>
      <c r="AZ3" s="21"/>
    </row>
    <row r="4" spans="1:67" s="22" customFormat="1" ht="13" x14ac:dyDescent="0.35">
      <c r="A4" s="20" t="str">
        <f t="shared" ref="A4:A32" si="0">IF(OR(B4="", B4="N/A"), "",
 1 + COUNTIFS(C$3:C$32, "&gt;"&amp;C4)
   + COUNTIFS(C$3:C$32, C4, D$3:D$32, "&lt;"&amp;D4)
   + COUNTIFS(C$3:C$32, C4, D$3:D$32, D4, E$3:E$32, "&lt;"&amp;E4)
   + COUNTIFS(C$3:C$32, C4, D$3:D$32, D4, E$3:E$32, E4, F$3:F$32, "&gt;"&amp;F4)
   + COUNTIFS(C$3:C$32, C4, D$3:D$32, D4, E$3:E$32, E4, F$3:F$32, F4, G$3:G$32, "&gt;"&amp;G4)
   + COUNTIFS(C$3:C$32, C4, D$3:D$32, D4, E$3:E$32, E4, F$3:F$32, F4, G$3:G$32, G4, H$3:H$32, "&gt;"&amp;H4)
   + COUNTIFS(C$3:C$32, C4, D$3:D$32, D4, E$3:E$32, E4, F$3:F$32, F4, G$3:G$32, G4, H$3:H$32, H4, I$3:I$32, "&gt;"&amp;I4)
   + COUNTIFS(C$3:C$32, C4, D$3:D$32, D4, E$3:E$32, E4, F$3:F$32, F4, G$3:G$32, G4, H$3:H$32, H4, I$3:I$32, I4, J$3:J$32, "&gt;"&amp;J4)
   + COUNTIFS(C$3:C$32, C4, D$3:D$32, D4, E$3:E$32, E4, F$3:F$32, F4, G$3:G$32, G4, H$3:H$32, H4, I$3:I$32, I4, J$3:J$32, J4, K$3:K$32, "&gt;"&amp;K4)
   + COUNTIFS(C$3:C$32, C4, D$3:D$32, D4, E$3:E$32, E4, F$3:F$32, F4, G$3:G$32, G4, H$3:H$32, H4, I$3:I$32, I4, J$3:J$32, J4, K$3:K$32, K4, L$3:L$32, "&gt;"&amp;L4)
)</f>
        <v/>
      </c>
      <c r="B4" s="19"/>
      <c r="C4" s="25"/>
      <c r="D4" s="25"/>
      <c r="E4" s="25"/>
      <c r="F4" s="25"/>
      <c r="G4" s="25"/>
      <c r="H4" s="25"/>
      <c r="I4" s="25"/>
      <c r="J4" s="25"/>
      <c r="K4" s="25"/>
      <c r="L4" s="25"/>
      <c r="M4" s="21"/>
      <c r="N4" s="20" t="str">
        <f t="shared" ref="N4:N32" si="1">IF(OR(O4="", O4="N/A"), "",
 1 + COUNTIFS(P$3:P$32, "&gt;"&amp;P4)
   + COUNTIFS(P$3:P$32, P4, Q$3:Q$32, "&lt;"&amp;Q4)
   + COUNTIFS(P$3:P$32, P4, Q$3:Q$32, Q4, R$3:R$32, "&lt;"&amp;R4)
   + COUNTIFS(P$3:P$32, P4, Q$3:Q$32, Q4, R$3:R$32, R4, S$3:S$32, "&gt;"&amp;S4)
   + COUNTIFS(P$3:P$32, P4, Q$3:Q$32, Q4, R$3:R$32, R4, S$3:S$32, S4, T$3:T$32, "&gt;"&amp;T4)
   + COUNTIFS(P$3:P$32, P4, Q$3:Q$32, Q4, R$3:R$32, R4, S$3:S$32, S4, T$3:T$32, T4, U$3:U$32, "&gt;"&amp;U4)
   + COUNTIFS(P$3:P$32, P4, Q$3:Q$32, Q4, R$3:R$32, R4, S$3:S$32, S4, T$3:T$32, T4, U$3:U$32, U4, V$3:V$32, "&gt;"&amp;V4)
   + COUNTIFS(P$3:P$32, P4, Q$3:Q$32, Q4, R$3:R$32, R4, S$3:S$32, S4, T$3:T$32, T4, U$3:U$32, U4, V$3:V$32, V4, W$3:W$32, "&gt;"&amp;W4)
   + COUNTIFS(P$3:P$32, P4, Q$3:Q$32, Q4, R$3:R$32, R4, S$3:S$32, S4, T$3:T$32, T4, U$3:U$32, U4, V$3:V$32, V4, W$3:W$32, W4, X$3:X$32, "&gt;"&amp;X4)
   + COUNTIFS(P$3:P$32, P4, Q$3:Q$32, Q4, R$3:R$32, R4, S$3:S$32, S4, T$3:T$32, T4, U$3:U$32, U4, V$3:V$32, V4, W$3:W$32, W4, X$3:X$32, X4, Y$3:Y$32, "&gt;"&amp;Y4)
)</f>
        <v/>
      </c>
      <c r="O4" s="19"/>
      <c r="P4" s="25"/>
      <c r="Q4" s="25"/>
      <c r="R4" s="25"/>
      <c r="S4" s="25"/>
      <c r="T4" s="25"/>
      <c r="U4" s="25"/>
      <c r="V4" s="25"/>
      <c r="W4" s="25"/>
      <c r="X4" s="25"/>
      <c r="Y4" s="25"/>
      <c r="Z4" s="21"/>
      <c r="AA4" s="20" t="str">
        <f t="shared" ref="AA4:AA32" si="2">IF(OR(AB4="", AB4="N/A"), "",
 1 + COUNTIFS(AC$3:AC$32, "&gt;"&amp;AC4)
   + COUNTIFS(AC$3:AC$32, AC4, AD$3:AD$32, "&lt;"&amp;AD4)
   + COUNTIFS(AC$3:AC$32, AC4, AD$3:AD$32, AD4, AE$3:AE$32, "&lt;"&amp;AE4)
   + COUNTIFS(AC$3:AC$32, AC4, AD$3:AD$32, AD4, AE$3:AE$32, AE4, AF$3:AF$32, "&gt;"&amp;AF4)
   + COUNTIFS(AC$3:AC$32, AC4, AD$3:AD$32, AD4, AE$3:AE$32, AE4, AF$3:AF$32, AF4, AG$3:AG$32, "&gt;"&amp;AG4)
   + COUNTIFS(AC$3:AC$32, AC4, AD$3:AD$32, AD4, AE$3:AE$32, AE4, AF$3:AF$32, AF4, AG$3:AG$32, AG4, AH$3:AH$32, "&gt;"&amp;AH4)
   + COUNTIFS(AC$3:AC$32, AC4, AD$3:AD$32, AD4, AE$3:AE$32, AE4, AF$3:AF$32, AF4, AG$3:AG$32, AG4, AH$3:AH$32, AH4, AI$3:AI$32, "&gt;"&amp;AI4)
   + COUNTIFS(AC$3:AC$32, AC4, AD$3:AD$32, AD4, AE$3:AE$32, AE4, AF$3:AF$32, AF4, AG$3:AG$32, AG4, AH$3:AH$32, AH4, AI$3:AI$32, AI4, AJ$3:AJ$32, "&gt;"&amp;AJ4)
   + COUNTIFS(AC$3:AC$32, AC4, AD$3:AD$32, AD4, AE$3:AE$32, AE4, AF$3:AF$32, AF4, AG$3:AG$32, AG4, AH$3:AH$32, AH4, AI$3:AI$32, AI4, AJ$3:AJ$32, AJ4, AK$3:AK$32, "&gt;"&amp;AK4)
   + COUNTIFS(AC$3:AC$32, AC4, AD$3:AD$32, AD4, AE$3:AE$32, AE4, AF$3:AF$32, AF4, AG$3:AG$32, AG4, AH$3:AH$32, AH4, AI$3:AI$32, AI4, AJ$3:AJ$32, AJ4, AK$3:AK$32, AK4, AL$3:AL$32, "&gt;"&amp;AL4)
)</f>
        <v/>
      </c>
      <c r="AB4" s="19"/>
      <c r="AC4" s="25"/>
      <c r="AD4" s="25"/>
      <c r="AE4" s="25"/>
      <c r="AF4" s="25"/>
      <c r="AG4" s="25"/>
      <c r="AH4" s="25"/>
      <c r="AI4" s="25"/>
      <c r="AJ4" s="25"/>
      <c r="AK4" s="25"/>
      <c r="AL4" s="25"/>
      <c r="AM4" s="21"/>
      <c r="AN4" s="20">
        <f t="shared" ref="AN4:AN32" si="3">IF(OR(AO4="", AO4="N/A"), "",
 1 + COUNTIFS(AP$3:AP$32, "&gt;"&amp;AP4)
   + COUNTIFS(AP$3:AP$32, AP4, AQ$3:AQ$32, "&lt;"&amp;AQ4)
   + COUNTIFS(AP$3:AP$32, AP4, AQ$3:AQ$32, AQ4, AR$3:AR$32, "&lt;"&amp;AR4)
   + COUNTIFS(AP$3:AP$32, AP4, AQ$3:AQ$32, AQ4, AR$3:AR$32, AR4, AS$3:AS$32, "&gt;"&amp;AS4)
   + COUNTIFS(AP$3:AP$32, AP4, AQ$3:AQ$32, AQ4, AR$3:AR$32, AR4, AS$3:AS$32, AS4, AT$3:AT$32, "&gt;"&amp;AT4)
   + COUNTIFS(AP$3:AP$32, AP4, AQ$3:AQ$32, AQ4, AR$3:AR$32, AR4, AS$3:AS$32, AS4, AT$3:AT$32, AT4, AU$3:AU$32, "&gt;"&amp;AU4)
   + COUNTIFS(AP$3:AP$32, AP4, AQ$3:AQ$32, AQ4, AR$3:AR$32, AR4, AS$3:AS$32, AS4, AT$3:AT$32, AT4, AU$3:AU$32, AU4, AV$3:AV$32, "&gt;"&amp;AV4)
   + COUNTIFS(AP$3:AP$32, AP4, AQ$3:AQ$32, AQ4, AR$3:AR$32, AR4, AS$3:AS$32, AS4, AT$3:AT$32, AT4, AU$3:AU$32, AU4, AV$3:AV$32, AV4, AW$3:AW$32, "&gt;"&amp;AW4)
   + COUNTIFS(AP$3:AP$32, AP4, AQ$3:AQ$32, AQ4, AR$3:AR$32, AR4, AS$3:AS$32, AS4, AT$3:AT$32, AT4, AU$3:AU$32, AU4, AV$3:AV$32, AV4, AW$3:AW$32, AW4, AX$3:AX$32, "&gt;"&amp;AX4)
   + COUNTIFS(AP$3:AP$32, AP4, AQ$3:AQ$32, AQ4, AR$3:AR$32, AR4, AS$3:AS$32, AS4, AT$3:AT$32, AT4, AU$3:AU$32, AU4, AV$3:AV$32, AV4, AW$3:AW$32, AW4, AX$3:AX$32, AX4, AY$3:AY$32, "&gt;"&amp;AY4)
)</f>
        <v>2</v>
      </c>
      <c r="AO4" s="19" t="str">
        <v>Harrisburg</v>
      </c>
      <c r="AP4" s="25">
        <v>290</v>
      </c>
      <c r="AQ4" s="25">
        <v>0</v>
      </c>
      <c r="AR4" s="25">
        <v>0</v>
      </c>
      <c r="AS4" s="25">
        <v>0</v>
      </c>
      <c r="AT4" s="25">
        <v>0</v>
      </c>
      <c r="AU4" s="25">
        <v>0</v>
      </c>
      <c r="AV4" s="25">
        <v>0</v>
      </c>
      <c r="AW4" s="25">
        <v>0</v>
      </c>
      <c r="AX4" s="25">
        <v>0</v>
      </c>
      <c r="AY4" s="25">
        <v>0</v>
      </c>
      <c r="AZ4" s="21"/>
    </row>
    <row r="5" spans="1:67" s="22" customFormat="1" ht="13" x14ac:dyDescent="0.35">
      <c r="A5" s="20" t="str">
        <f t="shared" si="0"/>
        <v/>
      </c>
      <c r="B5" s="19"/>
      <c r="C5" s="25"/>
      <c r="D5" s="25"/>
      <c r="E5" s="25"/>
      <c r="F5" s="25"/>
      <c r="G5" s="25"/>
      <c r="H5" s="25"/>
      <c r="I5" s="25"/>
      <c r="J5" s="25"/>
      <c r="K5" s="25"/>
      <c r="L5" s="25"/>
      <c r="M5" s="21"/>
      <c r="N5" s="20" t="str">
        <f t="shared" si="1"/>
        <v/>
      </c>
      <c r="O5" s="19"/>
      <c r="P5" s="25"/>
      <c r="Q5" s="25"/>
      <c r="R5" s="25"/>
      <c r="S5" s="25"/>
      <c r="T5" s="25"/>
      <c r="U5" s="25"/>
      <c r="V5" s="25"/>
      <c r="W5" s="25"/>
      <c r="X5" s="25"/>
      <c r="Y5" s="25"/>
      <c r="Z5" s="21"/>
      <c r="AA5" s="20" t="str">
        <f t="shared" si="2"/>
        <v/>
      </c>
      <c r="AB5" s="19"/>
      <c r="AC5" s="25"/>
      <c r="AD5" s="25"/>
      <c r="AE5" s="25"/>
      <c r="AF5" s="25"/>
      <c r="AG5" s="25"/>
      <c r="AH5" s="25"/>
      <c r="AI5" s="25"/>
      <c r="AJ5" s="25"/>
      <c r="AK5" s="25"/>
      <c r="AL5" s="25"/>
      <c r="AM5" s="21"/>
      <c r="AN5" s="20">
        <f t="shared" si="3"/>
        <v>3</v>
      </c>
      <c r="AO5" s="19" t="str">
        <v>O'Gorman</v>
      </c>
      <c r="AP5" s="25">
        <v>287.5</v>
      </c>
      <c r="AQ5" s="25">
        <v>0</v>
      </c>
      <c r="AR5" s="25">
        <v>0</v>
      </c>
      <c r="AS5" s="25">
        <v>0</v>
      </c>
      <c r="AT5" s="25">
        <v>0</v>
      </c>
      <c r="AU5" s="25">
        <v>0</v>
      </c>
      <c r="AV5" s="25">
        <v>0</v>
      </c>
      <c r="AW5" s="25">
        <v>0</v>
      </c>
      <c r="AX5" s="25">
        <v>0</v>
      </c>
      <c r="AY5" s="25">
        <v>0</v>
      </c>
      <c r="AZ5" s="21"/>
    </row>
    <row r="6" spans="1:67" s="22" customFormat="1" ht="13" x14ac:dyDescent="0.35">
      <c r="A6" s="20" t="str">
        <f t="shared" si="0"/>
        <v/>
      </c>
      <c r="B6" s="19"/>
      <c r="C6" s="25"/>
      <c r="D6" s="25"/>
      <c r="E6" s="25"/>
      <c r="F6" s="25"/>
      <c r="G6" s="25"/>
      <c r="H6" s="25"/>
      <c r="I6" s="25"/>
      <c r="J6" s="25"/>
      <c r="K6" s="25"/>
      <c r="L6" s="25"/>
      <c r="M6" s="21"/>
      <c r="N6" s="20" t="str">
        <f t="shared" si="1"/>
        <v/>
      </c>
      <c r="O6" s="19"/>
      <c r="P6" s="25"/>
      <c r="Q6" s="25"/>
      <c r="R6" s="25"/>
      <c r="S6" s="25"/>
      <c r="T6" s="25"/>
      <c r="U6" s="25"/>
      <c r="V6" s="25"/>
      <c r="W6" s="25"/>
      <c r="X6" s="25"/>
      <c r="Y6" s="25"/>
      <c r="Z6" s="21"/>
      <c r="AA6" s="20" t="str">
        <f t="shared" si="2"/>
        <v/>
      </c>
      <c r="AB6" s="19"/>
      <c r="AC6" s="25"/>
      <c r="AD6" s="25"/>
      <c r="AE6" s="25"/>
      <c r="AF6" s="25"/>
      <c r="AG6" s="25"/>
      <c r="AH6" s="25"/>
      <c r="AI6" s="25"/>
      <c r="AJ6" s="25"/>
      <c r="AK6" s="25"/>
      <c r="AL6" s="25"/>
      <c r="AM6" s="21"/>
      <c r="AN6" s="20">
        <f t="shared" si="3"/>
        <v>4</v>
      </c>
      <c r="AO6" s="19" t="str">
        <v>Tea Area</v>
      </c>
      <c r="AP6" s="25">
        <v>278.5</v>
      </c>
      <c r="AQ6" s="25">
        <v>0</v>
      </c>
      <c r="AR6" s="25">
        <v>0</v>
      </c>
      <c r="AS6" s="25">
        <v>0</v>
      </c>
      <c r="AT6" s="25">
        <v>0</v>
      </c>
      <c r="AU6" s="25">
        <v>0</v>
      </c>
      <c r="AV6" s="25">
        <v>0</v>
      </c>
      <c r="AW6" s="25">
        <v>0</v>
      </c>
      <c r="AX6" s="25">
        <v>0</v>
      </c>
      <c r="AY6" s="25">
        <v>0</v>
      </c>
      <c r="AZ6" s="21"/>
    </row>
    <row r="7" spans="1:67" s="22" customFormat="1" ht="13" x14ac:dyDescent="0.35">
      <c r="A7" s="20" t="str">
        <f t="shared" si="0"/>
        <v/>
      </c>
      <c r="B7" s="19"/>
      <c r="C7" s="25"/>
      <c r="D7" s="25"/>
      <c r="E7" s="25"/>
      <c r="F7" s="25"/>
      <c r="G7" s="25"/>
      <c r="H7" s="25"/>
      <c r="I7" s="25"/>
      <c r="J7" s="25"/>
      <c r="K7" s="25"/>
      <c r="L7" s="25"/>
      <c r="M7" s="21"/>
      <c r="N7" s="20" t="str">
        <f t="shared" si="1"/>
        <v/>
      </c>
      <c r="O7" s="19"/>
      <c r="P7" s="25"/>
      <c r="Q7" s="25"/>
      <c r="R7" s="25"/>
      <c r="S7" s="25"/>
      <c r="T7" s="25"/>
      <c r="U7" s="25"/>
      <c r="V7" s="25"/>
      <c r="W7" s="25"/>
      <c r="X7" s="25"/>
      <c r="Y7" s="25"/>
      <c r="Z7" s="21"/>
      <c r="AA7" s="20" t="str">
        <f t="shared" si="2"/>
        <v/>
      </c>
      <c r="AB7" s="19"/>
      <c r="AC7" s="25"/>
      <c r="AD7" s="25"/>
      <c r="AE7" s="25"/>
      <c r="AF7" s="25"/>
      <c r="AG7" s="25"/>
      <c r="AH7" s="25"/>
      <c r="AI7" s="25"/>
      <c r="AJ7" s="25"/>
      <c r="AK7" s="25"/>
      <c r="AL7" s="25"/>
      <c r="AM7" s="21"/>
      <c r="AN7" s="20">
        <f t="shared" si="3"/>
        <v>5</v>
      </c>
      <c r="AO7" s="19" t="str">
        <v>Sioux Valley</v>
      </c>
      <c r="AP7" s="25">
        <v>278</v>
      </c>
      <c r="AQ7" s="25">
        <v>0</v>
      </c>
      <c r="AR7" s="25">
        <v>0</v>
      </c>
      <c r="AS7" s="25">
        <v>0</v>
      </c>
      <c r="AT7" s="25">
        <v>0</v>
      </c>
      <c r="AU7" s="25">
        <v>0</v>
      </c>
      <c r="AV7" s="25">
        <v>0</v>
      </c>
      <c r="AW7" s="25">
        <v>0</v>
      </c>
      <c r="AX7" s="25">
        <v>0</v>
      </c>
      <c r="AY7" s="25">
        <v>0</v>
      </c>
      <c r="AZ7" s="21"/>
    </row>
    <row r="8" spans="1:67" s="22" customFormat="1" ht="13" x14ac:dyDescent="0.35">
      <c r="A8" s="20" t="str">
        <f t="shared" si="0"/>
        <v/>
      </c>
      <c r="B8" s="19"/>
      <c r="C8" s="25"/>
      <c r="D8" s="25"/>
      <c r="E8" s="25"/>
      <c r="F8" s="25"/>
      <c r="G8" s="25"/>
      <c r="H8" s="25"/>
      <c r="I8" s="25"/>
      <c r="J8" s="25"/>
      <c r="K8" s="25"/>
      <c r="L8" s="25"/>
      <c r="M8" s="21"/>
      <c r="N8" s="20" t="str">
        <f t="shared" si="1"/>
        <v/>
      </c>
      <c r="O8" s="19"/>
      <c r="P8" s="25"/>
      <c r="Q8" s="25"/>
      <c r="R8" s="25"/>
      <c r="S8" s="25"/>
      <c r="T8" s="25"/>
      <c r="U8" s="25"/>
      <c r="V8" s="25"/>
      <c r="W8" s="25"/>
      <c r="X8" s="25"/>
      <c r="Y8" s="25"/>
      <c r="Z8" s="21"/>
      <c r="AA8" s="20" t="str">
        <f t="shared" si="2"/>
        <v/>
      </c>
      <c r="AB8" s="19"/>
      <c r="AC8" s="25"/>
      <c r="AD8" s="25"/>
      <c r="AE8" s="25"/>
      <c r="AF8" s="25"/>
      <c r="AG8" s="25"/>
      <c r="AH8" s="25"/>
      <c r="AI8" s="25"/>
      <c r="AJ8" s="25"/>
      <c r="AK8" s="25"/>
      <c r="AL8" s="25"/>
      <c r="AM8" s="21"/>
      <c r="AN8" s="20">
        <f t="shared" si="3"/>
        <v>6</v>
      </c>
      <c r="AO8" s="19" t="str">
        <v>Brookings</v>
      </c>
      <c r="AP8" s="25">
        <v>276</v>
      </c>
      <c r="AQ8" s="25">
        <v>0</v>
      </c>
      <c r="AR8" s="25">
        <v>0</v>
      </c>
      <c r="AS8" s="25">
        <v>0</v>
      </c>
      <c r="AT8" s="25">
        <v>0</v>
      </c>
      <c r="AU8" s="25">
        <v>0</v>
      </c>
      <c r="AV8" s="25">
        <v>0</v>
      </c>
      <c r="AW8" s="25">
        <v>0</v>
      </c>
      <c r="AX8" s="25">
        <v>0</v>
      </c>
      <c r="AY8" s="25">
        <v>0</v>
      </c>
      <c r="AZ8" s="21"/>
    </row>
    <row r="9" spans="1:67" s="22" customFormat="1" ht="13" x14ac:dyDescent="0.35">
      <c r="A9" s="20" t="str">
        <f t="shared" si="0"/>
        <v/>
      </c>
      <c r="B9" s="19"/>
      <c r="C9" s="25"/>
      <c r="D9" s="25"/>
      <c r="E9" s="25"/>
      <c r="F9" s="25"/>
      <c r="G9" s="25"/>
      <c r="H9" s="25"/>
      <c r="I9" s="25"/>
      <c r="J9" s="25"/>
      <c r="K9" s="25"/>
      <c r="L9" s="25"/>
      <c r="M9" s="21"/>
      <c r="N9" s="20" t="str">
        <f t="shared" si="1"/>
        <v/>
      </c>
      <c r="O9" s="19"/>
      <c r="P9" s="25"/>
      <c r="Q9" s="25"/>
      <c r="R9" s="25"/>
      <c r="S9" s="25"/>
      <c r="T9" s="25"/>
      <c r="U9" s="25"/>
      <c r="V9" s="25"/>
      <c r="W9" s="25"/>
      <c r="X9" s="25"/>
      <c r="Y9" s="25"/>
      <c r="Z9" s="21"/>
      <c r="AA9" s="20" t="str">
        <f t="shared" si="2"/>
        <v/>
      </c>
      <c r="AB9" s="19"/>
      <c r="AC9" s="25"/>
      <c r="AD9" s="25"/>
      <c r="AE9" s="25"/>
      <c r="AF9" s="25"/>
      <c r="AG9" s="25"/>
      <c r="AH9" s="25"/>
      <c r="AI9" s="25"/>
      <c r="AJ9" s="25"/>
      <c r="AK9" s="25"/>
      <c r="AL9" s="25"/>
      <c r="AM9" s="21"/>
      <c r="AN9" s="20">
        <f t="shared" si="3"/>
        <v>7</v>
      </c>
      <c r="AO9" s="19" t="str">
        <v>Watertown</v>
      </c>
      <c r="AP9" s="25">
        <v>265</v>
      </c>
      <c r="AQ9" s="25">
        <v>0</v>
      </c>
      <c r="AR9" s="25">
        <v>0</v>
      </c>
      <c r="AS9" s="25">
        <v>0</v>
      </c>
      <c r="AT9" s="25">
        <v>0</v>
      </c>
      <c r="AU9" s="25">
        <v>0</v>
      </c>
      <c r="AV9" s="25">
        <v>0</v>
      </c>
      <c r="AW9" s="25">
        <v>0</v>
      </c>
      <c r="AX9" s="25">
        <v>0</v>
      </c>
      <c r="AY9" s="25">
        <v>0</v>
      </c>
      <c r="AZ9" s="21"/>
    </row>
    <row r="10" spans="1:67" s="22" customFormat="1" ht="13" x14ac:dyDescent="0.35">
      <c r="A10" s="20" t="str">
        <f t="shared" si="0"/>
        <v/>
      </c>
      <c r="B10" s="19"/>
      <c r="C10" s="25"/>
      <c r="D10" s="25"/>
      <c r="E10" s="25"/>
      <c r="F10" s="25"/>
      <c r="G10" s="25"/>
      <c r="H10" s="25"/>
      <c r="I10" s="25"/>
      <c r="J10" s="25"/>
      <c r="K10" s="25"/>
      <c r="L10" s="25"/>
      <c r="M10" s="21"/>
      <c r="N10" s="20" t="str">
        <f t="shared" si="1"/>
        <v/>
      </c>
      <c r="O10" s="19"/>
      <c r="P10" s="25"/>
      <c r="Q10" s="25"/>
      <c r="R10" s="25"/>
      <c r="S10" s="25"/>
      <c r="T10" s="25"/>
      <c r="U10" s="25"/>
      <c r="V10" s="25"/>
      <c r="W10" s="25"/>
      <c r="X10" s="25"/>
      <c r="Y10" s="25"/>
      <c r="Z10" s="21"/>
      <c r="AA10" s="20" t="str">
        <f t="shared" si="2"/>
        <v/>
      </c>
      <c r="AB10" s="19"/>
      <c r="AC10" s="25"/>
      <c r="AD10" s="25"/>
      <c r="AE10" s="25"/>
      <c r="AF10" s="25"/>
      <c r="AG10" s="25"/>
      <c r="AH10" s="25"/>
      <c r="AI10" s="25"/>
      <c r="AJ10" s="25"/>
      <c r="AK10" s="25"/>
      <c r="AL10" s="25"/>
      <c r="AM10" s="21"/>
      <c r="AN10" s="20">
        <f t="shared" si="3"/>
        <v>8</v>
      </c>
      <c r="AO10" s="19" t="str">
        <v>Rapid City Central</v>
      </c>
      <c r="AP10" s="25">
        <v>262</v>
      </c>
      <c r="AQ10" s="25">
        <v>0</v>
      </c>
      <c r="AR10" s="25">
        <v>0</v>
      </c>
      <c r="AS10" s="25">
        <v>0</v>
      </c>
      <c r="AT10" s="25">
        <v>0</v>
      </c>
      <c r="AU10" s="25">
        <v>0</v>
      </c>
      <c r="AV10" s="25">
        <v>0</v>
      </c>
      <c r="AW10" s="25">
        <v>0</v>
      </c>
      <c r="AX10" s="25">
        <v>0</v>
      </c>
      <c r="AY10" s="25">
        <v>0</v>
      </c>
      <c r="AZ10" s="21"/>
    </row>
    <row r="11" spans="1:67" s="22" customFormat="1" ht="13" x14ac:dyDescent="0.35">
      <c r="A11" s="20" t="str">
        <f t="shared" si="0"/>
        <v/>
      </c>
      <c r="B11" s="19"/>
      <c r="C11" s="25"/>
      <c r="D11" s="25"/>
      <c r="E11" s="25"/>
      <c r="F11" s="25"/>
      <c r="G11" s="25"/>
      <c r="H11" s="25"/>
      <c r="I11" s="25"/>
      <c r="J11" s="25"/>
      <c r="K11" s="25"/>
      <c r="L11" s="25"/>
      <c r="M11" s="21"/>
      <c r="N11" s="20" t="str">
        <f t="shared" si="1"/>
        <v/>
      </c>
      <c r="O11" s="19"/>
      <c r="P11" s="25"/>
      <c r="Q11" s="25"/>
      <c r="R11" s="25"/>
      <c r="S11" s="25"/>
      <c r="T11" s="25"/>
      <c r="U11" s="25"/>
      <c r="V11" s="25"/>
      <c r="W11" s="25"/>
      <c r="X11" s="25"/>
      <c r="Y11" s="25"/>
      <c r="Z11" s="21"/>
      <c r="AA11" s="20" t="str">
        <f t="shared" si="2"/>
        <v/>
      </c>
      <c r="AB11" s="19"/>
      <c r="AC11" s="25"/>
      <c r="AD11" s="25"/>
      <c r="AE11" s="25"/>
      <c r="AF11" s="25"/>
      <c r="AG11" s="25"/>
      <c r="AH11" s="25"/>
      <c r="AI11" s="25"/>
      <c r="AJ11" s="25"/>
      <c r="AK11" s="25"/>
      <c r="AL11" s="25"/>
      <c r="AM11" s="21"/>
      <c r="AN11" s="20">
        <f t="shared" si="3"/>
        <v>9</v>
      </c>
      <c r="AO11" s="19" t="str">
        <v>Sturgis</v>
      </c>
      <c r="AP11" s="25">
        <v>247</v>
      </c>
      <c r="AQ11" s="25">
        <v>0</v>
      </c>
      <c r="AR11" s="25">
        <v>0</v>
      </c>
      <c r="AS11" s="25">
        <v>0</v>
      </c>
      <c r="AT11" s="25">
        <v>0</v>
      </c>
      <c r="AU11" s="25">
        <v>0</v>
      </c>
      <c r="AV11" s="25">
        <v>0</v>
      </c>
      <c r="AW11" s="25">
        <v>0</v>
      </c>
      <c r="AX11" s="25">
        <v>0</v>
      </c>
      <c r="AY11" s="25">
        <v>0</v>
      </c>
      <c r="AZ11" s="21"/>
    </row>
    <row r="12" spans="1:67" s="22" customFormat="1" ht="13" x14ac:dyDescent="0.35">
      <c r="A12" s="20" t="str">
        <f t="shared" si="0"/>
        <v/>
      </c>
      <c r="B12" s="19"/>
      <c r="C12" s="25"/>
      <c r="D12" s="25"/>
      <c r="E12" s="25"/>
      <c r="F12" s="25"/>
      <c r="G12" s="25"/>
      <c r="H12" s="25"/>
      <c r="I12" s="25"/>
      <c r="J12" s="25"/>
      <c r="K12" s="25"/>
      <c r="L12" s="25"/>
      <c r="M12" s="21"/>
      <c r="N12" s="20" t="str">
        <f t="shared" si="1"/>
        <v/>
      </c>
      <c r="O12" s="19"/>
      <c r="P12" s="25"/>
      <c r="Q12" s="25"/>
      <c r="R12" s="25"/>
      <c r="S12" s="25"/>
      <c r="T12" s="25"/>
      <c r="U12" s="25"/>
      <c r="V12" s="25"/>
      <c r="W12" s="25"/>
      <c r="X12" s="25"/>
      <c r="Y12" s="25"/>
      <c r="Z12" s="21"/>
      <c r="AA12" s="20" t="str">
        <f t="shared" si="2"/>
        <v/>
      </c>
      <c r="AB12" s="19"/>
      <c r="AC12" s="25"/>
      <c r="AD12" s="25"/>
      <c r="AE12" s="25"/>
      <c r="AF12" s="25"/>
      <c r="AG12" s="25"/>
      <c r="AH12" s="25"/>
      <c r="AI12" s="25"/>
      <c r="AJ12" s="25"/>
      <c r="AK12" s="25"/>
      <c r="AL12" s="25"/>
      <c r="AM12" s="21"/>
      <c r="AN12" s="20">
        <f t="shared" si="3"/>
        <v>10</v>
      </c>
      <c r="AO12" s="19" t="str">
        <v>Elkton-Lake Benton</v>
      </c>
      <c r="AP12" s="25">
        <v>242</v>
      </c>
      <c r="AQ12" s="25">
        <v>0</v>
      </c>
      <c r="AR12" s="25">
        <v>0</v>
      </c>
      <c r="AS12" s="25">
        <v>0</v>
      </c>
      <c r="AT12" s="25">
        <v>0</v>
      </c>
      <c r="AU12" s="25">
        <v>0</v>
      </c>
      <c r="AV12" s="25">
        <v>0</v>
      </c>
      <c r="AW12" s="25">
        <v>0</v>
      </c>
      <c r="AX12" s="25">
        <v>0</v>
      </c>
      <c r="AY12" s="25">
        <v>0</v>
      </c>
      <c r="AZ12" s="21"/>
    </row>
    <row r="13" spans="1:67" s="22" customFormat="1" ht="13" x14ac:dyDescent="0.35">
      <c r="A13" s="20" t="str">
        <f t="shared" si="0"/>
        <v/>
      </c>
      <c r="B13" s="19"/>
      <c r="C13" s="25"/>
      <c r="D13" s="25"/>
      <c r="E13" s="25"/>
      <c r="F13" s="25"/>
      <c r="G13" s="25"/>
      <c r="H13" s="25"/>
      <c r="I13" s="25"/>
      <c r="J13" s="25"/>
      <c r="K13" s="25"/>
      <c r="L13" s="25"/>
      <c r="M13" s="21"/>
      <c r="N13" s="20" t="str">
        <f t="shared" si="1"/>
        <v/>
      </c>
      <c r="O13" s="19"/>
      <c r="P13" s="25"/>
      <c r="Q13" s="25"/>
      <c r="R13" s="25"/>
      <c r="S13" s="25"/>
      <c r="T13" s="25"/>
      <c r="U13" s="25"/>
      <c r="V13" s="25"/>
      <c r="W13" s="25"/>
      <c r="X13" s="25"/>
      <c r="Y13" s="25"/>
      <c r="Z13" s="21"/>
      <c r="AA13" s="20" t="str">
        <f t="shared" si="2"/>
        <v/>
      </c>
      <c r="AB13" s="19"/>
      <c r="AC13" s="25"/>
      <c r="AD13" s="25"/>
      <c r="AE13" s="25"/>
      <c r="AF13" s="25"/>
      <c r="AG13" s="25"/>
      <c r="AH13" s="25"/>
      <c r="AI13" s="25"/>
      <c r="AJ13" s="25"/>
      <c r="AK13" s="25"/>
      <c r="AL13" s="25"/>
      <c r="AM13" s="21"/>
      <c r="AN13" s="20">
        <f t="shared" si="3"/>
        <v>11</v>
      </c>
      <c r="AO13" s="19" t="str">
        <v>Yankton</v>
      </c>
      <c r="AP13" s="25">
        <v>226.5</v>
      </c>
      <c r="AQ13" s="25">
        <v>0</v>
      </c>
      <c r="AR13" s="25">
        <v>0</v>
      </c>
      <c r="AS13" s="25">
        <v>0</v>
      </c>
      <c r="AT13" s="25">
        <v>0</v>
      </c>
      <c r="AU13" s="25">
        <v>0</v>
      </c>
      <c r="AV13" s="25">
        <v>0</v>
      </c>
      <c r="AW13" s="25">
        <v>0</v>
      </c>
      <c r="AX13" s="25">
        <v>0</v>
      </c>
      <c r="AY13" s="25">
        <v>0</v>
      </c>
      <c r="AZ13" s="21"/>
    </row>
    <row r="14" spans="1:67" s="22" customFormat="1" ht="13" x14ac:dyDescent="0.35">
      <c r="A14" s="20" t="str">
        <f t="shared" si="0"/>
        <v/>
      </c>
      <c r="B14" s="19"/>
      <c r="C14" s="25"/>
      <c r="D14" s="25"/>
      <c r="E14" s="25"/>
      <c r="F14" s="25"/>
      <c r="G14" s="25"/>
      <c r="H14" s="25"/>
      <c r="I14" s="25"/>
      <c r="J14" s="25"/>
      <c r="K14" s="25"/>
      <c r="L14" s="25"/>
      <c r="M14" s="21"/>
      <c r="N14" s="20" t="str">
        <f t="shared" si="1"/>
        <v/>
      </c>
      <c r="O14" s="19"/>
      <c r="P14" s="25"/>
      <c r="Q14" s="25"/>
      <c r="R14" s="25"/>
      <c r="S14" s="25"/>
      <c r="T14" s="25"/>
      <c r="U14" s="25"/>
      <c r="V14" s="25"/>
      <c r="W14" s="25"/>
      <c r="X14" s="25"/>
      <c r="Y14" s="25"/>
      <c r="Z14" s="21"/>
      <c r="AA14" s="20" t="str">
        <f t="shared" si="2"/>
        <v/>
      </c>
      <c r="AB14" s="19"/>
      <c r="AC14" s="25"/>
      <c r="AD14" s="25"/>
      <c r="AE14" s="25"/>
      <c r="AF14" s="25"/>
      <c r="AG14" s="25"/>
      <c r="AH14" s="25"/>
      <c r="AI14" s="25"/>
      <c r="AJ14" s="25"/>
      <c r="AK14" s="25"/>
      <c r="AL14" s="25"/>
      <c r="AM14" s="21"/>
      <c r="AN14" s="20">
        <f t="shared" si="3"/>
        <v>12</v>
      </c>
      <c r="AO14" s="19" t="str">
        <v>Sioux Falls Roosevelt</v>
      </c>
      <c r="AP14" s="25">
        <v>217</v>
      </c>
      <c r="AQ14" s="25">
        <v>0</v>
      </c>
      <c r="AR14" s="25">
        <v>0</v>
      </c>
      <c r="AS14" s="25">
        <v>0</v>
      </c>
      <c r="AT14" s="25">
        <v>0</v>
      </c>
      <c r="AU14" s="25">
        <v>0</v>
      </c>
      <c r="AV14" s="25">
        <v>0</v>
      </c>
      <c r="AW14" s="25">
        <v>0</v>
      </c>
      <c r="AX14" s="25">
        <v>0</v>
      </c>
      <c r="AY14" s="25">
        <v>0</v>
      </c>
      <c r="AZ14" s="21"/>
    </row>
    <row r="15" spans="1:67" s="20" customFormat="1" ht="13" x14ac:dyDescent="0.35">
      <c r="A15" s="20" t="str">
        <f t="shared" si="0"/>
        <v/>
      </c>
      <c r="B15" s="19"/>
      <c r="C15" s="25"/>
      <c r="D15" s="25"/>
      <c r="E15" s="25"/>
      <c r="F15" s="25"/>
      <c r="G15" s="25"/>
      <c r="H15" s="25"/>
      <c r="I15" s="25"/>
      <c r="J15" s="25"/>
      <c r="K15" s="25"/>
      <c r="L15" s="25"/>
      <c r="M15" s="21"/>
      <c r="N15" s="20" t="str">
        <f t="shared" si="1"/>
        <v/>
      </c>
      <c r="O15" s="19"/>
      <c r="P15" s="25"/>
      <c r="Q15" s="25"/>
      <c r="R15" s="25"/>
      <c r="S15" s="25"/>
      <c r="T15" s="25"/>
      <c r="U15" s="25"/>
      <c r="V15" s="25"/>
      <c r="W15" s="25"/>
      <c r="X15" s="25"/>
      <c r="Y15" s="25"/>
      <c r="Z15" s="21"/>
      <c r="AA15" s="20" t="str">
        <f t="shared" si="2"/>
        <v/>
      </c>
      <c r="AB15" s="19"/>
      <c r="AC15" s="25"/>
      <c r="AD15" s="25"/>
      <c r="AE15" s="25"/>
      <c r="AF15" s="25"/>
      <c r="AG15" s="25"/>
      <c r="AH15" s="25"/>
      <c r="AI15" s="25"/>
      <c r="AJ15" s="25"/>
      <c r="AK15" s="25"/>
      <c r="AL15" s="25"/>
      <c r="AM15" s="21"/>
      <c r="AN15" s="20">
        <f t="shared" si="3"/>
        <v>13</v>
      </c>
      <c r="AO15" s="19" t="str">
        <v>Pierre</v>
      </c>
      <c r="AP15" s="25">
        <v>208.5</v>
      </c>
      <c r="AQ15" s="25">
        <v>0</v>
      </c>
      <c r="AR15" s="25">
        <v>0</v>
      </c>
      <c r="AS15" s="25">
        <v>0</v>
      </c>
      <c r="AT15" s="25">
        <v>0</v>
      </c>
      <c r="AU15" s="25">
        <v>0</v>
      </c>
      <c r="AV15" s="25">
        <v>0</v>
      </c>
      <c r="AW15" s="25">
        <v>0</v>
      </c>
      <c r="AX15" s="25">
        <v>0</v>
      </c>
      <c r="AY15" s="25">
        <v>0</v>
      </c>
      <c r="AZ15" s="21"/>
      <c r="BA15" s="22"/>
      <c r="BB15" s="22"/>
      <c r="BC15" s="22"/>
      <c r="BD15" s="22"/>
      <c r="BE15" s="22"/>
      <c r="BF15" s="22"/>
      <c r="BG15" s="22"/>
      <c r="BH15" s="22"/>
      <c r="BI15" s="22"/>
      <c r="BJ15" s="22"/>
      <c r="BK15" s="22"/>
      <c r="BL15" s="22"/>
      <c r="BM15" s="22"/>
      <c r="BN15" s="22"/>
      <c r="BO15" s="22"/>
    </row>
    <row r="16" spans="1:67" s="20" customFormat="1" ht="13" x14ac:dyDescent="0.35">
      <c r="A16" s="20" t="str">
        <f t="shared" si="0"/>
        <v/>
      </c>
      <c r="B16" s="19"/>
      <c r="C16" s="25"/>
      <c r="D16" s="25"/>
      <c r="E16" s="25"/>
      <c r="F16" s="25"/>
      <c r="G16" s="25"/>
      <c r="H16" s="25"/>
      <c r="I16" s="25"/>
      <c r="J16" s="25"/>
      <c r="K16" s="25"/>
      <c r="L16" s="25"/>
      <c r="M16" s="21"/>
      <c r="N16" s="20" t="str">
        <f t="shared" si="1"/>
        <v/>
      </c>
      <c r="O16" s="19"/>
      <c r="P16" s="25"/>
      <c r="Q16" s="25"/>
      <c r="R16" s="25"/>
      <c r="S16" s="25"/>
      <c r="T16" s="25"/>
      <c r="U16" s="25"/>
      <c r="V16" s="25"/>
      <c r="W16" s="25"/>
      <c r="X16" s="25"/>
      <c r="Y16" s="25"/>
      <c r="Z16" s="21"/>
      <c r="AA16" s="20" t="str">
        <f t="shared" si="2"/>
        <v/>
      </c>
      <c r="AB16" s="19"/>
      <c r="AC16" s="25"/>
      <c r="AD16" s="25"/>
      <c r="AE16" s="25"/>
      <c r="AF16" s="25"/>
      <c r="AG16" s="25"/>
      <c r="AH16" s="25"/>
      <c r="AI16" s="25"/>
      <c r="AJ16" s="25"/>
      <c r="AK16" s="25"/>
      <c r="AL16" s="25"/>
      <c r="AM16" s="21"/>
      <c r="AN16" s="20">
        <f t="shared" si="3"/>
        <v>14</v>
      </c>
      <c r="AO16" s="19" t="str">
        <v>Huron</v>
      </c>
      <c r="AP16" s="25">
        <v>207.5</v>
      </c>
      <c r="AQ16" s="25">
        <v>0</v>
      </c>
      <c r="AR16" s="25">
        <v>0</v>
      </c>
      <c r="AS16" s="25">
        <v>0</v>
      </c>
      <c r="AT16" s="25">
        <v>0</v>
      </c>
      <c r="AU16" s="25">
        <v>0</v>
      </c>
      <c r="AV16" s="25">
        <v>0</v>
      </c>
      <c r="AW16" s="25">
        <v>0</v>
      </c>
      <c r="AX16" s="25">
        <v>0</v>
      </c>
      <c r="AY16" s="25">
        <v>0</v>
      </c>
      <c r="AZ16" s="21"/>
      <c r="BA16" s="22"/>
      <c r="BB16" s="22"/>
      <c r="BC16" s="22"/>
      <c r="BD16" s="22"/>
      <c r="BE16" s="22"/>
      <c r="BF16" s="22"/>
      <c r="BG16" s="22"/>
      <c r="BH16" s="22"/>
      <c r="BI16" s="22"/>
      <c r="BJ16" s="22"/>
      <c r="BK16" s="22"/>
      <c r="BL16" s="22"/>
      <c r="BM16" s="22"/>
      <c r="BN16" s="22"/>
      <c r="BO16" s="22"/>
    </row>
    <row r="17" spans="1:67" s="20" customFormat="1" ht="13" x14ac:dyDescent="0.35">
      <c r="A17" s="20" t="str">
        <f t="shared" si="0"/>
        <v/>
      </c>
      <c r="B17" s="19"/>
      <c r="C17" s="25"/>
      <c r="D17" s="25"/>
      <c r="E17" s="25"/>
      <c r="F17" s="25"/>
      <c r="G17" s="25"/>
      <c r="H17" s="25"/>
      <c r="I17" s="25"/>
      <c r="J17" s="25"/>
      <c r="K17" s="25"/>
      <c r="L17" s="25"/>
      <c r="M17" s="21"/>
      <c r="N17" s="20" t="str">
        <f t="shared" si="1"/>
        <v/>
      </c>
      <c r="O17" s="19"/>
      <c r="P17" s="25"/>
      <c r="Q17" s="25"/>
      <c r="R17" s="25"/>
      <c r="S17" s="25"/>
      <c r="T17" s="25"/>
      <c r="U17" s="25"/>
      <c r="V17" s="25"/>
      <c r="W17" s="25"/>
      <c r="X17" s="25"/>
      <c r="Y17" s="25"/>
      <c r="Z17" s="21"/>
      <c r="AA17" s="20" t="str">
        <f t="shared" si="2"/>
        <v/>
      </c>
      <c r="AB17" s="19"/>
      <c r="AC17" s="25"/>
      <c r="AD17" s="25"/>
      <c r="AE17" s="25"/>
      <c r="AF17" s="25"/>
      <c r="AG17" s="25"/>
      <c r="AH17" s="25"/>
      <c r="AI17" s="25"/>
      <c r="AJ17" s="25"/>
      <c r="AK17" s="25"/>
      <c r="AL17" s="25"/>
      <c r="AM17" s="21"/>
      <c r="AN17" s="20">
        <f t="shared" si="3"/>
        <v>15</v>
      </c>
      <c r="AO17" s="19" t="str">
        <v>Dell Rapids</v>
      </c>
      <c r="AP17" s="25">
        <v>202</v>
      </c>
      <c r="AQ17" s="25">
        <v>0</v>
      </c>
      <c r="AR17" s="25">
        <v>0</v>
      </c>
      <c r="AS17" s="25">
        <v>0</v>
      </c>
      <c r="AT17" s="25">
        <v>0</v>
      </c>
      <c r="AU17" s="25">
        <v>0</v>
      </c>
      <c r="AV17" s="25">
        <v>0</v>
      </c>
      <c r="AW17" s="25">
        <v>0</v>
      </c>
      <c r="AX17" s="25">
        <v>0</v>
      </c>
      <c r="AY17" s="25">
        <v>0</v>
      </c>
      <c r="AZ17" s="21"/>
      <c r="BA17" s="22"/>
      <c r="BB17" s="22"/>
      <c r="BC17" s="22"/>
      <c r="BD17" s="22"/>
      <c r="BE17" s="22"/>
      <c r="BF17" s="22"/>
      <c r="BG17" s="22"/>
      <c r="BH17" s="22"/>
      <c r="BI17" s="22"/>
      <c r="BJ17" s="22"/>
      <c r="BK17" s="22"/>
      <c r="BL17" s="22"/>
      <c r="BM17" s="22"/>
      <c r="BN17" s="22"/>
      <c r="BO17" s="22"/>
    </row>
    <row r="18" spans="1:67" s="20" customFormat="1" ht="13" x14ac:dyDescent="0.35">
      <c r="A18" s="20" t="str">
        <f t="shared" si="0"/>
        <v/>
      </c>
      <c r="B18" s="19"/>
      <c r="C18" s="25"/>
      <c r="D18" s="25"/>
      <c r="E18" s="25"/>
      <c r="F18" s="25"/>
      <c r="G18" s="25"/>
      <c r="H18" s="25"/>
      <c r="I18" s="25"/>
      <c r="J18" s="25"/>
      <c r="K18" s="25"/>
      <c r="L18" s="25"/>
      <c r="M18" s="21"/>
      <c r="N18" s="20" t="str">
        <f t="shared" si="1"/>
        <v/>
      </c>
      <c r="O18" s="19"/>
      <c r="P18" s="25"/>
      <c r="Q18" s="25"/>
      <c r="R18" s="25"/>
      <c r="S18" s="25"/>
      <c r="T18" s="25"/>
      <c r="U18" s="25"/>
      <c r="V18" s="25"/>
      <c r="W18" s="25"/>
      <c r="X18" s="25"/>
      <c r="Y18" s="25"/>
      <c r="Z18" s="21"/>
      <c r="AA18" s="20" t="str">
        <f t="shared" si="2"/>
        <v/>
      </c>
      <c r="AB18" s="19"/>
      <c r="AC18" s="25"/>
      <c r="AD18" s="25"/>
      <c r="AE18" s="25"/>
      <c r="AF18" s="25"/>
      <c r="AG18" s="25"/>
      <c r="AH18" s="25"/>
      <c r="AI18" s="25"/>
      <c r="AJ18" s="25"/>
      <c r="AK18" s="25"/>
      <c r="AL18" s="25"/>
      <c r="AM18" s="21"/>
      <c r="AN18" s="20">
        <f t="shared" si="3"/>
        <v>16</v>
      </c>
      <c r="AO18" s="19" t="str">
        <v>Sioux Falls Lincoln</v>
      </c>
      <c r="AP18" s="25">
        <v>195</v>
      </c>
      <c r="AQ18" s="25">
        <v>0</v>
      </c>
      <c r="AR18" s="25">
        <v>0</v>
      </c>
      <c r="AS18" s="25">
        <v>0</v>
      </c>
      <c r="AT18" s="25">
        <v>0</v>
      </c>
      <c r="AU18" s="25">
        <v>0</v>
      </c>
      <c r="AV18" s="25">
        <v>0</v>
      </c>
      <c r="AW18" s="25">
        <v>0</v>
      </c>
      <c r="AX18" s="25">
        <v>0</v>
      </c>
      <c r="AY18" s="25">
        <v>0</v>
      </c>
      <c r="AZ18" s="21"/>
      <c r="BA18" s="22"/>
      <c r="BB18" s="22"/>
      <c r="BC18" s="22"/>
      <c r="BD18" s="22"/>
      <c r="BE18" s="22"/>
      <c r="BF18" s="22"/>
      <c r="BG18" s="22"/>
      <c r="BH18" s="22"/>
      <c r="BI18" s="22"/>
      <c r="BJ18" s="22"/>
      <c r="BK18" s="22"/>
      <c r="BL18" s="22"/>
      <c r="BM18" s="22"/>
      <c r="BN18" s="22"/>
      <c r="BO18" s="22"/>
    </row>
    <row r="19" spans="1:67" s="20" customFormat="1" ht="13" x14ac:dyDescent="0.35">
      <c r="A19" s="20" t="str">
        <f t="shared" si="0"/>
        <v/>
      </c>
      <c r="B19" s="19"/>
      <c r="C19" s="25"/>
      <c r="D19" s="25"/>
      <c r="E19" s="25"/>
      <c r="F19" s="25"/>
      <c r="G19" s="25"/>
      <c r="H19" s="25"/>
      <c r="I19" s="25"/>
      <c r="J19" s="25"/>
      <c r="K19" s="25"/>
      <c r="L19" s="25"/>
      <c r="M19" s="21"/>
      <c r="N19" s="20" t="str">
        <f t="shared" si="1"/>
        <v/>
      </c>
      <c r="O19" s="19"/>
      <c r="P19" s="25"/>
      <c r="Q19" s="25"/>
      <c r="R19" s="25"/>
      <c r="S19" s="25"/>
      <c r="T19" s="25"/>
      <c r="U19" s="25"/>
      <c r="V19" s="25"/>
      <c r="W19" s="25"/>
      <c r="X19" s="25"/>
      <c r="Y19" s="25"/>
      <c r="Z19" s="21"/>
      <c r="AA19" s="20" t="str">
        <f t="shared" si="2"/>
        <v/>
      </c>
      <c r="AB19" s="19"/>
      <c r="AC19" s="25"/>
      <c r="AD19" s="25"/>
      <c r="AE19" s="25"/>
      <c r="AF19" s="25"/>
      <c r="AG19" s="25"/>
      <c r="AH19" s="25"/>
      <c r="AI19" s="25"/>
      <c r="AJ19" s="25"/>
      <c r="AK19" s="25"/>
      <c r="AL19" s="25"/>
      <c r="AM19" s="21"/>
      <c r="AN19" s="20">
        <f t="shared" si="3"/>
        <v>17</v>
      </c>
      <c r="AO19" s="19" t="str">
        <v>Deubrook</v>
      </c>
      <c r="AP19" s="25">
        <v>188</v>
      </c>
      <c r="AQ19" s="25">
        <v>0</v>
      </c>
      <c r="AR19" s="25">
        <v>0</v>
      </c>
      <c r="AS19" s="25">
        <v>0</v>
      </c>
      <c r="AT19" s="25">
        <v>0</v>
      </c>
      <c r="AU19" s="25">
        <v>0</v>
      </c>
      <c r="AV19" s="25">
        <v>0</v>
      </c>
      <c r="AW19" s="25">
        <v>0</v>
      </c>
      <c r="AX19" s="25">
        <v>0</v>
      </c>
      <c r="AY19" s="25">
        <v>0</v>
      </c>
      <c r="AZ19" s="21"/>
      <c r="BA19" s="22"/>
      <c r="BB19" s="22"/>
      <c r="BC19" s="22"/>
      <c r="BD19" s="22"/>
      <c r="BE19" s="22"/>
      <c r="BF19" s="22"/>
      <c r="BG19" s="22"/>
      <c r="BH19" s="22"/>
      <c r="BI19" s="22"/>
      <c r="BJ19" s="22"/>
      <c r="BK19" s="22"/>
      <c r="BL19" s="22"/>
      <c r="BM19" s="22"/>
      <c r="BN19" s="22"/>
      <c r="BO19" s="22"/>
    </row>
    <row r="20" spans="1:67" s="20" customFormat="1" ht="13" x14ac:dyDescent="0.35">
      <c r="A20" s="20" t="str">
        <f t="shared" si="0"/>
        <v/>
      </c>
      <c r="B20" s="19"/>
      <c r="C20" s="25"/>
      <c r="D20" s="25"/>
      <c r="E20" s="25"/>
      <c r="F20" s="25"/>
      <c r="G20" s="25"/>
      <c r="H20" s="25"/>
      <c r="I20" s="25"/>
      <c r="J20" s="25"/>
      <c r="K20" s="25"/>
      <c r="L20" s="25"/>
      <c r="M20" s="21"/>
      <c r="N20" s="20" t="str">
        <f t="shared" si="1"/>
        <v/>
      </c>
      <c r="O20" s="19"/>
      <c r="P20" s="25"/>
      <c r="Q20" s="25"/>
      <c r="R20" s="25"/>
      <c r="S20" s="25"/>
      <c r="T20" s="25"/>
      <c r="U20" s="25"/>
      <c r="V20" s="25"/>
      <c r="W20" s="25"/>
      <c r="X20" s="25"/>
      <c r="Y20" s="25"/>
      <c r="Z20" s="21"/>
      <c r="AA20" s="20" t="str">
        <f t="shared" si="2"/>
        <v/>
      </c>
      <c r="AB20" s="19"/>
      <c r="AC20" s="25"/>
      <c r="AD20" s="25"/>
      <c r="AE20" s="25"/>
      <c r="AF20" s="25"/>
      <c r="AG20" s="25"/>
      <c r="AH20" s="25"/>
      <c r="AI20" s="25"/>
      <c r="AJ20" s="25"/>
      <c r="AK20" s="25"/>
      <c r="AL20" s="25"/>
      <c r="AM20" s="21"/>
      <c r="AN20" s="20">
        <f t="shared" si="3"/>
        <v>18</v>
      </c>
      <c r="AO20" s="19" t="str">
        <v>Sioux Falls Washington</v>
      </c>
      <c r="AP20" s="25">
        <v>175.5</v>
      </c>
      <c r="AQ20" s="25">
        <v>0</v>
      </c>
      <c r="AR20" s="25">
        <v>0</v>
      </c>
      <c r="AS20" s="25">
        <v>0</v>
      </c>
      <c r="AT20" s="25">
        <v>0</v>
      </c>
      <c r="AU20" s="25">
        <v>0</v>
      </c>
      <c r="AV20" s="25">
        <v>0</v>
      </c>
      <c r="AW20" s="25">
        <v>0</v>
      </c>
      <c r="AX20" s="25">
        <v>0</v>
      </c>
      <c r="AY20" s="25">
        <v>0</v>
      </c>
      <c r="AZ20" s="21"/>
      <c r="BA20" s="22"/>
      <c r="BB20" s="22"/>
      <c r="BC20" s="22"/>
      <c r="BD20" s="22"/>
      <c r="BE20" s="22"/>
      <c r="BF20" s="22"/>
      <c r="BG20" s="22"/>
      <c r="BH20" s="22"/>
      <c r="BI20" s="22"/>
      <c r="BJ20" s="22"/>
      <c r="BK20" s="22"/>
      <c r="BL20" s="22"/>
      <c r="BM20" s="22"/>
      <c r="BN20" s="22"/>
      <c r="BO20" s="22"/>
    </row>
    <row r="21" spans="1:67" s="20" customFormat="1" ht="13" x14ac:dyDescent="0.35">
      <c r="A21" s="20" t="str">
        <f t="shared" si="0"/>
        <v/>
      </c>
      <c r="B21" s="19"/>
      <c r="C21" s="25"/>
      <c r="D21" s="25"/>
      <c r="E21" s="25"/>
      <c r="F21" s="25"/>
      <c r="G21" s="25"/>
      <c r="H21" s="25"/>
      <c r="I21" s="25"/>
      <c r="J21" s="25"/>
      <c r="K21" s="25"/>
      <c r="L21" s="25"/>
      <c r="M21" s="21"/>
      <c r="N21" s="20" t="str">
        <f t="shared" si="1"/>
        <v/>
      </c>
      <c r="O21" s="19"/>
      <c r="P21" s="25"/>
      <c r="Q21" s="25"/>
      <c r="R21" s="25"/>
      <c r="S21" s="25"/>
      <c r="T21" s="25"/>
      <c r="U21" s="25"/>
      <c r="V21" s="25"/>
      <c r="W21" s="25"/>
      <c r="X21" s="25"/>
      <c r="Y21" s="25"/>
      <c r="Z21" s="21"/>
      <c r="AA21" s="20" t="str">
        <f t="shared" si="2"/>
        <v/>
      </c>
      <c r="AB21" s="19"/>
      <c r="AC21" s="25"/>
      <c r="AD21" s="25"/>
      <c r="AE21" s="25"/>
      <c r="AF21" s="25"/>
      <c r="AG21" s="25"/>
      <c r="AH21" s="25"/>
      <c r="AI21" s="25"/>
      <c r="AJ21" s="25"/>
      <c r="AK21" s="25"/>
      <c r="AL21" s="25"/>
      <c r="AM21" s="21"/>
      <c r="AN21" s="20">
        <f t="shared" si="3"/>
        <v>19</v>
      </c>
      <c r="AO21" s="19" t="str">
        <v>Aberdeen Central</v>
      </c>
      <c r="AP21" s="25">
        <v>162</v>
      </c>
      <c r="AQ21" s="25">
        <v>0</v>
      </c>
      <c r="AR21" s="25">
        <v>0</v>
      </c>
      <c r="AS21" s="25">
        <v>0</v>
      </c>
      <c r="AT21" s="25">
        <v>0</v>
      </c>
      <c r="AU21" s="25">
        <v>0</v>
      </c>
      <c r="AV21" s="25">
        <v>0</v>
      </c>
      <c r="AW21" s="25">
        <v>0</v>
      </c>
      <c r="AX21" s="25">
        <v>0</v>
      </c>
      <c r="AY21" s="25">
        <v>0</v>
      </c>
      <c r="AZ21" s="21"/>
      <c r="BA21" s="22"/>
      <c r="BB21" s="22"/>
      <c r="BC21" s="22"/>
      <c r="BD21" s="22"/>
      <c r="BE21" s="22"/>
      <c r="BF21" s="22"/>
      <c r="BG21" s="22"/>
      <c r="BH21" s="22"/>
      <c r="BI21" s="22"/>
      <c r="BJ21" s="22"/>
      <c r="BK21" s="22"/>
      <c r="BL21" s="22"/>
      <c r="BM21" s="22"/>
      <c r="BN21" s="22"/>
      <c r="BO21" s="22"/>
    </row>
    <row r="22" spans="1:67" s="20" customFormat="1" ht="13" x14ac:dyDescent="0.35">
      <c r="A22" s="20" t="str">
        <f t="shared" si="0"/>
        <v/>
      </c>
      <c r="B22" s="19"/>
      <c r="C22" s="25"/>
      <c r="D22" s="25"/>
      <c r="E22" s="25"/>
      <c r="F22" s="25"/>
      <c r="G22" s="25"/>
      <c r="H22" s="25"/>
      <c r="I22" s="25"/>
      <c r="J22" s="25"/>
      <c r="K22" s="25"/>
      <c r="L22" s="25"/>
      <c r="M22" s="21"/>
      <c r="N22" s="20" t="str">
        <f t="shared" si="1"/>
        <v/>
      </c>
      <c r="O22" s="19"/>
      <c r="P22" s="25"/>
      <c r="Q22" s="25"/>
      <c r="R22" s="25"/>
      <c r="S22" s="25"/>
      <c r="T22" s="25"/>
      <c r="U22" s="25"/>
      <c r="V22" s="25"/>
      <c r="W22" s="25"/>
      <c r="X22" s="25"/>
      <c r="Y22" s="25"/>
      <c r="Z22" s="21"/>
      <c r="AA22" s="20" t="str">
        <f t="shared" si="2"/>
        <v/>
      </c>
      <c r="AB22" s="19"/>
      <c r="AC22" s="25"/>
      <c r="AD22" s="25"/>
      <c r="AE22" s="25"/>
      <c r="AF22" s="25"/>
      <c r="AG22" s="25"/>
      <c r="AH22" s="25"/>
      <c r="AI22" s="25"/>
      <c r="AJ22" s="25"/>
      <c r="AK22" s="25"/>
      <c r="AL22" s="25"/>
      <c r="AM22" s="21"/>
      <c r="AN22" s="20" t="str">
        <f t="shared" si="3"/>
        <v/>
      </c>
      <c r="AO22" s="19"/>
      <c r="AP22" s="25"/>
      <c r="AQ22" s="25"/>
      <c r="AR22" s="25"/>
      <c r="AS22" s="25"/>
      <c r="AT22" s="25"/>
      <c r="AU22" s="25"/>
      <c r="AV22" s="25"/>
      <c r="AW22" s="25"/>
      <c r="AX22" s="25"/>
      <c r="AY22" s="25"/>
      <c r="AZ22" s="21"/>
      <c r="BA22" s="22"/>
      <c r="BB22" s="22"/>
      <c r="BC22" s="22"/>
      <c r="BD22" s="22"/>
      <c r="BE22" s="22"/>
      <c r="BF22" s="22"/>
      <c r="BG22" s="22"/>
      <c r="BH22" s="22"/>
      <c r="BI22" s="22"/>
      <c r="BJ22" s="22"/>
      <c r="BK22" s="22"/>
      <c r="BL22" s="22"/>
      <c r="BM22" s="22"/>
      <c r="BN22" s="22"/>
      <c r="BO22" s="22"/>
    </row>
    <row r="23" spans="1:67" s="20" customFormat="1" ht="13" x14ac:dyDescent="0.35">
      <c r="A23" s="20" t="str">
        <f t="shared" si="0"/>
        <v/>
      </c>
      <c r="B23" s="19"/>
      <c r="C23" s="25"/>
      <c r="D23" s="25"/>
      <c r="E23" s="25"/>
      <c r="F23" s="25"/>
      <c r="G23" s="25"/>
      <c r="H23" s="25"/>
      <c r="I23" s="25"/>
      <c r="J23" s="25"/>
      <c r="K23" s="25"/>
      <c r="L23" s="25"/>
      <c r="M23" s="21"/>
      <c r="N23" s="20" t="str">
        <f t="shared" si="1"/>
        <v/>
      </c>
      <c r="O23" s="19"/>
      <c r="P23" s="25"/>
      <c r="Q23" s="25"/>
      <c r="R23" s="25"/>
      <c r="S23" s="25"/>
      <c r="T23" s="25"/>
      <c r="U23" s="25"/>
      <c r="V23" s="25"/>
      <c r="W23" s="25"/>
      <c r="X23" s="25"/>
      <c r="Y23" s="25"/>
      <c r="Z23" s="21"/>
      <c r="AA23" s="20" t="str">
        <f t="shared" si="2"/>
        <v/>
      </c>
      <c r="AB23" s="19"/>
      <c r="AC23" s="25"/>
      <c r="AD23" s="25"/>
      <c r="AE23" s="25"/>
      <c r="AF23" s="25"/>
      <c r="AG23" s="25"/>
      <c r="AH23" s="25"/>
      <c r="AI23" s="25"/>
      <c r="AJ23" s="25"/>
      <c r="AK23" s="25"/>
      <c r="AL23" s="25"/>
      <c r="AM23" s="21"/>
      <c r="AN23" s="20" t="str">
        <f t="shared" si="3"/>
        <v/>
      </c>
      <c r="AO23" s="19"/>
      <c r="AP23" s="25"/>
      <c r="AQ23" s="25"/>
      <c r="AR23" s="25"/>
      <c r="AS23" s="25"/>
      <c r="AT23" s="25"/>
      <c r="AU23" s="25"/>
      <c r="AV23" s="25"/>
      <c r="AW23" s="25"/>
      <c r="AX23" s="25"/>
      <c r="AY23" s="25"/>
      <c r="AZ23" s="21"/>
      <c r="BA23" s="22"/>
      <c r="BB23" s="22"/>
      <c r="BC23" s="22"/>
      <c r="BD23" s="22"/>
      <c r="BE23" s="22"/>
      <c r="BF23" s="22"/>
      <c r="BG23" s="22"/>
      <c r="BH23" s="22"/>
      <c r="BI23" s="22"/>
      <c r="BJ23" s="22"/>
      <c r="BK23" s="22"/>
      <c r="BL23" s="22"/>
      <c r="BM23" s="22"/>
      <c r="BN23" s="22"/>
      <c r="BO23" s="22"/>
    </row>
    <row r="24" spans="1:67" s="20" customFormat="1" ht="13" x14ac:dyDescent="0.35">
      <c r="A24" s="20" t="str">
        <f t="shared" si="0"/>
        <v/>
      </c>
      <c r="B24" s="19"/>
      <c r="C24" s="25"/>
      <c r="D24" s="25"/>
      <c r="E24" s="25"/>
      <c r="F24" s="25"/>
      <c r="G24" s="25"/>
      <c r="H24" s="25"/>
      <c r="I24" s="25"/>
      <c r="J24" s="25"/>
      <c r="K24" s="25"/>
      <c r="L24" s="25"/>
      <c r="M24" s="21"/>
      <c r="N24" s="20" t="str">
        <f t="shared" si="1"/>
        <v/>
      </c>
      <c r="O24" s="19"/>
      <c r="P24" s="25"/>
      <c r="Q24" s="25"/>
      <c r="R24" s="25"/>
      <c r="S24" s="25"/>
      <c r="T24" s="25"/>
      <c r="U24" s="25"/>
      <c r="V24" s="25"/>
      <c r="W24" s="25"/>
      <c r="X24" s="25"/>
      <c r="Y24" s="25"/>
      <c r="Z24" s="21"/>
      <c r="AA24" s="20" t="str">
        <f t="shared" si="2"/>
        <v/>
      </c>
      <c r="AB24" s="19"/>
      <c r="AC24" s="25"/>
      <c r="AD24" s="25"/>
      <c r="AE24" s="25"/>
      <c r="AF24" s="25"/>
      <c r="AG24" s="25"/>
      <c r="AH24" s="25"/>
      <c r="AI24" s="25"/>
      <c r="AJ24" s="25"/>
      <c r="AK24" s="25"/>
      <c r="AL24" s="25"/>
      <c r="AM24" s="21"/>
      <c r="AN24" s="20" t="str">
        <f t="shared" si="3"/>
        <v/>
      </c>
      <c r="AO24" s="19"/>
      <c r="AP24" s="25"/>
      <c r="AQ24" s="25"/>
      <c r="AR24" s="25"/>
      <c r="AS24" s="25"/>
      <c r="AT24" s="25"/>
      <c r="AU24" s="25"/>
      <c r="AV24" s="25"/>
      <c r="AW24" s="25"/>
      <c r="AX24" s="25"/>
      <c r="AY24" s="25"/>
      <c r="AZ24" s="21"/>
      <c r="BA24" s="22"/>
      <c r="BB24" s="22"/>
      <c r="BC24" s="22"/>
      <c r="BD24" s="22"/>
      <c r="BE24" s="22"/>
      <c r="BF24" s="22"/>
      <c r="BG24" s="22"/>
      <c r="BH24" s="22"/>
      <c r="BI24" s="22"/>
      <c r="BJ24" s="22"/>
      <c r="BK24" s="22"/>
      <c r="BL24" s="22"/>
      <c r="BM24" s="22"/>
      <c r="BN24" s="22"/>
      <c r="BO24" s="22"/>
    </row>
    <row r="25" spans="1:67" s="20" customFormat="1" ht="13" x14ac:dyDescent="0.35">
      <c r="A25" s="20" t="str">
        <f t="shared" si="0"/>
        <v/>
      </c>
      <c r="B25" s="19"/>
      <c r="C25" s="25"/>
      <c r="D25" s="25"/>
      <c r="E25" s="25"/>
      <c r="F25" s="25"/>
      <c r="G25" s="25"/>
      <c r="H25" s="25"/>
      <c r="I25" s="25"/>
      <c r="J25" s="25"/>
      <c r="K25" s="25"/>
      <c r="L25" s="25"/>
      <c r="M25" s="21"/>
      <c r="N25" s="20" t="str">
        <f t="shared" si="1"/>
        <v/>
      </c>
      <c r="O25" s="19"/>
      <c r="P25" s="25"/>
      <c r="Q25" s="25"/>
      <c r="R25" s="25"/>
      <c r="S25" s="25"/>
      <c r="T25" s="25"/>
      <c r="U25" s="25"/>
      <c r="V25" s="25"/>
      <c r="W25" s="25"/>
      <c r="X25" s="25"/>
      <c r="Y25" s="25"/>
      <c r="Z25" s="21"/>
      <c r="AA25" s="20" t="str">
        <f t="shared" si="2"/>
        <v/>
      </c>
      <c r="AB25" s="19"/>
      <c r="AC25" s="25"/>
      <c r="AD25" s="25"/>
      <c r="AE25" s="25"/>
      <c r="AF25" s="25"/>
      <c r="AG25" s="25"/>
      <c r="AH25" s="25"/>
      <c r="AI25" s="25"/>
      <c r="AJ25" s="25"/>
      <c r="AK25" s="25"/>
      <c r="AL25" s="25"/>
      <c r="AM25" s="21"/>
      <c r="AN25" s="20" t="str">
        <f t="shared" si="3"/>
        <v/>
      </c>
      <c r="AO25" s="19"/>
      <c r="AP25" s="25"/>
      <c r="AQ25" s="25"/>
      <c r="AR25" s="25"/>
      <c r="AS25" s="25"/>
      <c r="AT25" s="25"/>
      <c r="AU25" s="25"/>
      <c r="AV25" s="25"/>
      <c r="AW25" s="25"/>
      <c r="AX25" s="25"/>
      <c r="AY25" s="25"/>
      <c r="AZ25" s="21"/>
      <c r="BA25" s="22"/>
      <c r="BB25" s="22"/>
      <c r="BC25" s="22"/>
      <c r="BD25" s="22"/>
      <c r="BE25" s="22"/>
      <c r="BF25" s="22"/>
      <c r="BG25" s="22"/>
      <c r="BH25" s="22"/>
      <c r="BI25" s="22"/>
      <c r="BJ25" s="22"/>
      <c r="BK25" s="22"/>
      <c r="BL25" s="22"/>
      <c r="BM25" s="22"/>
      <c r="BN25" s="22"/>
      <c r="BO25" s="22"/>
    </row>
    <row r="26" spans="1:67" s="20" customFormat="1" ht="13" x14ac:dyDescent="0.35">
      <c r="A26" s="20" t="str">
        <f t="shared" si="0"/>
        <v/>
      </c>
      <c r="B26" s="19"/>
      <c r="C26" s="25"/>
      <c r="D26" s="25"/>
      <c r="E26" s="25"/>
      <c r="F26" s="25"/>
      <c r="G26" s="25"/>
      <c r="H26" s="25"/>
      <c r="I26" s="25"/>
      <c r="J26" s="25"/>
      <c r="K26" s="25"/>
      <c r="L26" s="25"/>
      <c r="M26" s="21"/>
      <c r="N26" s="20" t="str">
        <f t="shared" si="1"/>
        <v/>
      </c>
      <c r="O26" s="19"/>
      <c r="P26" s="25"/>
      <c r="Q26" s="25"/>
      <c r="R26" s="25"/>
      <c r="S26" s="25"/>
      <c r="T26" s="25"/>
      <c r="U26" s="25"/>
      <c r="V26" s="25"/>
      <c r="W26" s="25"/>
      <c r="X26" s="25"/>
      <c r="Y26" s="25"/>
      <c r="Z26" s="21"/>
      <c r="AA26" s="20" t="str">
        <f t="shared" si="2"/>
        <v/>
      </c>
      <c r="AB26" s="19"/>
      <c r="AC26" s="25"/>
      <c r="AD26" s="25"/>
      <c r="AE26" s="25"/>
      <c r="AF26" s="25"/>
      <c r="AG26" s="25"/>
      <c r="AH26" s="25"/>
      <c r="AI26" s="25"/>
      <c r="AJ26" s="25"/>
      <c r="AK26" s="25"/>
      <c r="AL26" s="25"/>
      <c r="AM26" s="21"/>
      <c r="AN26" s="20" t="str">
        <f t="shared" si="3"/>
        <v/>
      </c>
      <c r="AO26" s="19"/>
      <c r="AP26" s="25"/>
      <c r="AQ26" s="25"/>
      <c r="AR26" s="25"/>
      <c r="AS26" s="25"/>
      <c r="AT26" s="25"/>
      <c r="AU26" s="25"/>
      <c r="AV26" s="25"/>
      <c r="AW26" s="25"/>
      <c r="AX26" s="25"/>
      <c r="AY26" s="25"/>
      <c r="AZ26" s="21"/>
      <c r="BA26" s="22"/>
      <c r="BB26" s="22"/>
      <c r="BC26" s="22"/>
      <c r="BD26" s="22"/>
      <c r="BE26" s="22"/>
      <c r="BF26" s="22"/>
      <c r="BG26" s="22"/>
      <c r="BH26" s="22"/>
      <c r="BI26" s="22"/>
      <c r="BJ26" s="22"/>
      <c r="BK26" s="22"/>
      <c r="BL26" s="22"/>
      <c r="BM26" s="22"/>
      <c r="BN26" s="22"/>
      <c r="BO26" s="22"/>
    </row>
    <row r="27" spans="1:67" s="20" customFormat="1" ht="13" x14ac:dyDescent="0.35">
      <c r="A27" s="20" t="str">
        <f t="shared" si="0"/>
        <v/>
      </c>
      <c r="B27" s="19"/>
      <c r="C27" s="25"/>
      <c r="D27" s="25"/>
      <c r="E27" s="25"/>
      <c r="F27" s="25"/>
      <c r="G27" s="25"/>
      <c r="H27" s="25"/>
      <c r="I27" s="25"/>
      <c r="J27" s="25"/>
      <c r="K27" s="25"/>
      <c r="L27" s="25"/>
      <c r="M27" s="21"/>
      <c r="N27" s="20" t="str">
        <f t="shared" si="1"/>
        <v/>
      </c>
      <c r="O27" s="19"/>
      <c r="P27" s="25"/>
      <c r="Q27" s="25"/>
      <c r="R27" s="25"/>
      <c r="S27" s="25"/>
      <c r="T27" s="25"/>
      <c r="U27" s="25"/>
      <c r="V27" s="25"/>
      <c r="W27" s="25"/>
      <c r="X27" s="25"/>
      <c r="Y27" s="25"/>
      <c r="Z27" s="21"/>
      <c r="AA27" s="20" t="str">
        <f t="shared" si="2"/>
        <v/>
      </c>
      <c r="AB27" s="19"/>
      <c r="AC27" s="25"/>
      <c r="AD27" s="25"/>
      <c r="AE27" s="25"/>
      <c r="AF27" s="25"/>
      <c r="AG27" s="25"/>
      <c r="AH27" s="25"/>
      <c r="AI27" s="25"/>
      <c r="AJ27" s="25"/>
      <c r="AK27" s="25"/>
      <c r="AL27" s="25"/>
      <c r="AM27" s="21"/>
      <c r="AN27" s="20" t="str">
        <f t="shared" si="3"/>
        <v/>
      </c>
      <c r="AO27" s="19"/>
      <c r="AP27" s="25"/>
      <c r="AQ27" s="25"/>
      <c r="AR27" s="25"/>
      <c r="AS27" s="25"/>
      <c r="AT27" s="25"/>
      <c r="AU27" s="25"/>
      <c r="AV27" s="25"/>
      <c r="AW27" s="25"/>
      <c r="AX27" s="25"/>
      <c r="AY27" s="25"/>
      <c r="AZ27" s="21"/>
      <c r="BA27" s="22"/>
      <c r="BB27" s="22"/>
      <c r="BC27" s="22"/>
      <c r="BD27" s="22"/>
      <c r="BE27" s="22"/>
      <c r="BF27" s="22"/>
      <c r="BG27" s="22"/>
      <c r="BH27" s="22"/>
      <c r="BI27" s="22"/>
      <c r="BJ27" s="22"/>
      <c r="BK27" s="22"/>
      <c r="BL27" s="22"/>
      <c r="BM27" s="22"/>
      <c r="BN27" s="22"/>
      <c r="BO27" s="22"/>
    </row>
    <row r="28" spans="1:67" s="20" customFormat="1" ht="13" x14ac:dyDescent="0.35">
      <c r="A28" s="20" t="str">
        <f t="shared" si="0"/>
        <v/>
      </c>
      <c r="B28" s="19"/>
      <c r="C28" s="25"/>
      <c r="D28" s="25"/>
      <c r="E28" s="25"/>
      <c r="F28" s="25"/>
      <c r="G28" s="25"/>
      <c r="H28" s="25"/>
      <c r="I28" s="25"/>
      <c r="J28" s="25"/>
      <c r="K28" s="25"/>
      <c r="L28" s="25"/>
      <c r="M28" s="21"/>
      <c r="N28" s="20" t="str">
        <f t="shared" si="1"/>
        <v/>
      </c>
      <c r="O28" s="19"/>
      <c r="P28" s="25"/>
      <c r="Q28" s="25"/>
      <c r="R28" s="25"/>
      <c r="S28" s="25"/>
      <c r="T28" s="25"/>
      <c r="U28" s="25"/>
      <c r="V28" s="25"/>
      <c r="W28" s="25"/>
      <c r="X28" s="25"/>
      <c r="Y28" s="25"/>
      <c r="Z28" s="21"/>
      <c r="AA28" s="20" t="str">
        <f t="shared" si="2"/>
        <v/>
      </c>
      <c r="AB28" s="19"/>
      <c r="AC28" s="25"/>
      <c r="AD28" s="25"/>
      <c r="AE28" s="25"/>
      <c r="AF28" s="25"/>
      <c r="AG28" s="25"/>
      <c r="AH28" s="25"/>
      <c r="AI28" s="25"/>
      <c r="AJ28" s="25"/>
      <c r="AK28" s="25"/>
      <c r="AL28" s="25"/>
      <c r="AM28" s="21"/>
      <c r="AN28" s="20" t="str">
        <f t="shared" si="3"/>
        <v/>
      </c>
      <c r="AO28" s="19"/>
      <c r="AP28" s="25"/>
      <c r="AQ28" s="25"/>
      <c r="AR28" s="25"/>
      <c r="AS28" s="25"/>
      <c r="AT28" s="25"/>
      <c r="AU28" s="25"/>
      <c r="AV28" s="25"/>
      <c r="AW28" s="25"/>
      <c r="AX28" s="25"/>
      <c r="AY28" s="25"/>
      <c r="AZ28" s="21"/>
      <c r="BA28" s="22"/>
      <c r="BB28" s="22"/>
      <c r="BC28" s="22"/>
      <c r="BD28" s="22"/>
      <c r="BE28" s="22"/>
      <c r="BF28" s="22"/>
      <c r="BG28" s="22"/>
      <c r="BH28" s="22"/>
      <c r="BI28" s="22"/>
      <c r="BJ28" s="22"/>
      <c r="BK28" s="22"/>
      <c r="BL28" s="22"/>
      <c r="BM28" s="22"/>
      <c r="BN28" s="22"/>
      <c r="BO28" s="22"/>
    </row>
    <row r="29" spans="1:67" s="20" customFormat="1" ht="13" x14ac:dyDescent="0.35">
      <c r="A29" s="20" t="str">
        <f t="shared" si="0"/>
        <v/>
      </c>
      <c r="B29" s="19"/>
      <c r="C29" s="25"/>
      <c r="D29" s="25"/>
      <c r="E29" s="25"/>
      <c r="F29" s="25"/>
      <c r="G29" s="25"/>
      <c r="H29" s="25"/>
      <c r="I29" s="25"/>
      <c r="J29" s="25"/>
      <c r="K29" s="25"/>
      <c r="L29" s="25"/>
      <c r="M29" s="21"/>
      <c r="N29" s="20" t="str">
        <f t="shared" si="1"/>
        <v/>
      </c>
      <c r="O29" s="19"/>
      <c r="P29" s="25"/>
      <c r="Q29" s="25"/>
      <c r="R29" s="25"/>
      <c r="S29" s="25"/>
      <c r="T29" s="25"/>
      <c r="U29" s="25"/>
      <c r="V29" s="25"/>
      <c r="W29" s="25"/>
      <c r="X29" s="25"/>
      <c r="Y29" s="25"/>
      <c r="Z29" s="21"/>
      <c r="AA29" s="20" t="str">
        <f t="shared" si="2"/>
        <v/>
      </c>
      <c r="AB29" s="19"/>
      <c r="AC29" s="25"/>
      <c r="AD29" s="25"/>
      <c r="AE29" s="25"/>
      <c r="AF29" s="25"/>
      <c r="AG29" s="25"/>
      <c r="AH29" s="25"/>
      <c r="AI29" s="25"/>
      <c r="AJ29" s="25"/>
      <c r="AK29" s="25"/>
      <c r="AL29" s="25"/>
      <c r="AM29" s="21"/>
      <c r="AN29" s="20" t="str">
        <f t="shared" si="3"/>
        <v/>
      </c>
      <c r="AO29" s="19"/>
      <c r="AP29" s="25"/>
      <c r="AQ29" s="25"/>
      <c r="AR29" s="25"/>
      <c r="AS29" s="25"/>
      <c r="AT29" s="25"/>
      <c r="AU29" s="25"/>
      <c r="AV29" s="25"/>
      <c r="AW29" s="25"/>
      <c r="AX29" s="25"/>
      <c r="AY29" s="25"/>
      <c r="AZ29" s="21"/>
      <c r="BA29" s="22"/>
      <c r="BB29" s="22"/>
      <c r="BC29" s="22"/>
      <c r="BD29" s="22"/>
      <c r="BE29" s="22"/>
      <c r="BF29" s="22"/>
      <c r="BG29" s="22"/>
      <c r="BH29" s="22"/>
      <c r="BI29" s="22"/>
      <c r="BJ29" s="22"/>
      <c r="BK29" s="22"/>
      <c r="BL29" s="22"/>
      <c r="BM29" s="22"/>
      <c r="BN29" s="22"/>
      <c r="BO29" s="22"/>
    </row>
    <row r="30" spans="1:67" s="20" customFormat="1" ht="13" x14ac:dyDescent="0.35">
      <c r="A30" s="20" t="str">
        <f t="shared" si="0"/>
        <v/>
      </c>
      <c r="B30" s="19"/>
      <c r="C30" s="25"/>
      <c r="D30" s="25"/>
      <c r="E30" s="25"/>
      <c r="F30" s="25"/>
      <c r="G30" s="25"/>
      <c r="H30" s="25"/>
      <c r="I30" s="25"/>
      <c r="J30" s="25"/>
      <c r="K30" s="25"/>
      <c r="L30" s="25"/>
      <c r="M30" s="21"/>
      <c r="N30" s="20" t="str">
        <f t="shared" si="1"/>
        <v/>
      </c>
      <c r="O30" s="19"/>
      <c r="P30" s="25"/>
      <c r="Q30" s="25"/>
      <c r="R30" s="25"/>
      <c r="S30" s="25"/>
      <c r="T30" s="25"/>
      <c r="U30" s="25"/>
      <c r="V30" s="25"/>
      <c r="W30" s="25"/>
      <c r="X30" s="25"/>
      <c r="Y30" s="25"/>
      <c r="Z30" s="21"/>
      <c r="AA30" s="20" t="str">
        <f t="shared" si="2"/>
        <v/>
      </c>
      <c r="AB30" s="19"/>
      <c r="AC30" s="25"/>
      <c r="AD30" s="25"/>
      <c r="AE30" s="25"/>
      <c r="AF30" s="25"/>
      <c r="AG30" s="25"/>
      <c r="AH30" s="25"/>
      <c r="AI30" s="25"/>
      <c r="AJ30" s="25"/>
      <c r="AK30" s="25"/>
      <c r="AL30" s="25"/>
      <c r="AM30" s="21"/>
      <c r="AN30" s="20" t="str">
        <f t="shared" si="3"/>
        <v/>
      </c>
      <c r="AO30" s="19"/>
      <c r="AP30" s="25"/>
      <c r="AQ30" s="25"/>
      <c r="AR30" s="25"/>
      <c r="AS30" s="25"/>
      <c r="AT30" s="25"/>
      <c r="AU30" s="25"/>
      <c r="AV30" s="25"/>
      <c r="AW30" s="25"/>
      <c r="AX30" s="25"/>
      <c r="AY30" s="25"/>
      <c r="AZ30" s="21"/>
      <c r="BA30" s="22"/>
      <c r="BB30" s="22"/>
      <c r="BC30" s="22"/>
      <c r="BD30" s="22"/>
      <c r="BE30" s="22"/>
      <c r="BF30" s="22"/>
      <c r="BG30" s="22"/>
      <c r="BH30" s="22"/>
      <c r="BI30" s="22"/>
      <c r="BJ30" s="22"/>
      <c r="BK30" s="22"/>
      <c r="BL30" s="22"/>
      <c r="BM30" s="22"/>
      <c r="BN30" s="22"/>
      <c r="BO30" s="22"/>
    </row>
    <row r="31" spans="1:67" s="20" customFormat="1" ht="13" x14ac:dyDescent="0.35">
      <c r="A31" s="20" t="str">
        <f t="shared" si="0"/>
        <v/>
      </c>
      <c r="B31" s="19"/>
      <c r="C31" s="25"/>
      <c r="D31" s="25"/>
      <c r="E31" s="25"/>
      <c r="F31" s="25"/>
      <c r="G31" s="25"/>
      <c r="H31" s="25"/>
      <c r="I31" s="25"/>
      <c r="J31" s="25"/>
      <c r="K31" s="25"/>
      <c r="L31" s="25"/>
      <c r="M31" s="21"/>
      <c r="N31" s="20" t="str">
        <f t="shared" si="1"/>
        <v/>
      </c>
      <c r="O31" s="19"/>
      <c r="P31" s="25"/>
      <c r="Q31" s="25"/>
      <c r="R31" s="25"/>
      <c r="S31" s="25"/>
      <c r="T31" s="25"/>
      <c r="U31" s="25"/>
      <c r="V31" s="25"/>
      <c r="W31" s="25"/>
      <c r="X31" s="25"/>
      <c r="Y31" s="25"/>
      <c r="Z31" s="21"/>
      <c r="AA31" s="20" t="str">
        <f t="shared" si="2"/>
        <v/>
      </c>
      <c r="AB31" s="19"/>
      <c r="AC31" s="25"/>
      <c r="AD31" s="25"/>
      <c r="AE31" s="25"/>
      <c r="AF31" s="25"/>
      <c r="AG31" s="25"/>
      <c r="AH31" s="25"/>
      <c r="AI31" s="25"/>
      <c r="AJ31" s="25"/>
      <c r="AK31" s="25"/>
      <c r="AL31" s="25"/>
      <c r="AM31" s="21"/>
      <c r="AN31" s="20" t="str">
        <f t="shared" si="3"/>
        <v/>
      </c>
      <c r="AO31" s="19"/>
      <c r="AP31" s="25"/>
      <c r="AQ31" s="25"/>
      <c r="AR31" s="25"/>
      <c r="AS31" s="25"/>
      <c r="AT31" s="25"/>
      <c r="AU31" s="25"/>
      <c r="AV31" s="25"/>
      <c r="AW31" s="25"/>
      <c r="AX31" s="25"/>
      <c r="AY31" s="25"/>
      <c r="AZ31" s="21"/>
      <c r="BA31" s="22"/>
      <c r="BB31" s="22"/>
      <c r="BC31" s="22"/>
      <c r="BD31" s="22"/>
      <c r="BE31" s="22"/>
      <c r="BF31" s="22"/>
      <c r="BG31" s="22"/>
      <c r="BH31" s="22"/>
      <c r="BI31" s="22"/>
      <c r="BJ31" s="22"/>
      <c r="BK31" s="22"/>
      <c r="BL31" s="22"/>
      <c r="BM31" s="22"/>
      <c r="BN31" s="22"/>
      <c r="BO31" s="22"/>
    </row>
    <row r="32" spans="1:67" s="20" customFormat="1" ht="13" x14ac:dyDescent="0.35">
      <c r="A32" s="20" t="str">
        <f t="shared" si="0"/>
        <v/>
      </c>
      <c r="B32" s="19"/>
      <c r="C32" s="25"/>
      <c r="D32" s="25"/>
      <c r="E32" s="25"/>
      <c r="F32" s="25"/>
      <c r="G32" s="25"/>
      <c r="H32" s="25"/>
      <c r="I32" s="25"/>
      <c r="J32" s="25"/>
      <c r="K32" s="25"/>
      <c r="L32" s="25"/>
      <c r="M32" s="21"/>
      <c r="N32" s="20" t="str">
        <f t="shared" si="1"/>
        <v/>
      </c>
      <c r="O32" s="19"/>
      <c r="P32" s="25"/>
      <c r="Q32" s="25"/>
      <c r="R32" s="25"/>
      <c r="S32" s="25"/>
      <c r="T32" s="25"/>
      <c r="U32" s="25"/>
      <c r="V32" s="25"/>
      <c r="W32" s="25"/>
      <c r="X32" s="25"/>
      <c r="Y32" s="25"/>
      <c r="Z32" s="21"/>
      <c r="AA32" s="20" t="str">
        <f t="shared" si="2"/>
        <v/>
      </c>
      <c r="AB32" s="19"/>
      <c r="AC32" s="25"/>
      <c r="AD32" s="25"/>
      <c r="AE32" s="25"/>
      <c r="AF32" s="25"/>
      <c r="AG32" s="25"/>
      <c r="AH32" s="25"/>
      <c r="AI32" s="25"/>
      <c r="AJ32" s="25"/>
      <c r="AK32" s="25"/>
      <c r="AL32" s="25"/>
      <c r="AM32" s="21"/>
      <c r="AN32" s="20" t="str">
        <f t="shared" si="3"/>
        <v/>
      </c>
      <c r="AO32" s="19"/>
      <c r="AP32" s="25"/>
      <c r="AQ32" s="25"/>
      <c r="AR32" s="25"/>
      <c r="AS32" s="25"/>
      <c r="AT32" s="25"/>
      <c r="AU32" s="25"/>
      <c r="AV32" s="25"/>
      <c r="AW32" s="25"/>
      <c r="AX32" s="25"/>
      <c r="AY32" s="25"/>
      <c r="AZ32" s="21"/>
      <c r="BA32" s="22"/>
      <c r="BB32" s="22"/>
      <c r="BC32" s="22"/>
      <c r="BD32" s="22"/>
      <c r="BE32" s="22"/>
      <c r="BF32" s="22"/>
      <c r="BG32" s="22"/>
      <c r="BH32" s="22"/>
      <c r="BI32" s="22"/>
      <c r="BJ32" s="22"/>
      <c r="BK32" s="22"/>
      <c r="BL32" s="22"/>
      <c r="BM32" s="22"/>
      <c r="BN32" s="22"/>
      <c r="BO32" s="22"/>
    </row>
    <row r="33" spans="1:52" s="30" customFormat="1" x14ac:dyDescent="0.35">
      <c r="A33" s="27"/>
      <c r="B33" s="31"/>
      <c r="C33" s="31"/>
      <c r="D33" s="31"/>
      <c r="E33" s="31"/>
      <c r="F33" s="31"/>
      <c r="G33" s="31"/>
      <c r="H33" s="31"/>
      <c r="I33" s="31"/>
      <c r="J33" s="31"/>
      <c r="K33" s="31"/>
      <c r="L33" s="31"/>
      <c r="M33" s="29"/>
      <c r="N33" s="27"/>
      <c r="O33" s="31"/>
      <c r="P33" s="31"/>
      <c r="Q33" s="31"/>
      <c r="R33" s="31"/>
      <c r="S33" s="31"/>
      <c r="T33" s="31"/>
      <c r="U33" s="31"/>
      <c r="V33" s="31"/>
      <c r="W33" s="31"/>
      <c r="X33" s="31"/>
      <c r="Y33" s="31"/>
      <c r="Z33" s="29"/>
      <c r="AA33" s="27"/>
      <c r="AB33" s="31"/>
      <c r="AC33" s="31"/>
      <c r="AD33" s="31"/>
      <c r="AE33" s="31"/>
      <c r="AF33" s="31"/>
      <c r="AG33" s="31"/>
      <c r="AH33" s="31"/>
      <c r="AI33" s="31"/>
      <c r="AJ33" s="31"/>
      <c r="AK33" s="31"/>
      <c r="AL33" s="31"/>
      <c r="AM33" s="29"/>
      <c r="AN33" s="27"/>
      <c r="AO33" s="31"/>
      <c r="AP33" s="31"/>
      <c r="AQ33" s="31"/>
      <c r="AR33" s="31"/>
      <c r="AS33" s="31"/>
      <c r="AT33" s="31"/>
      <c r="AU33" s="31"/>
      <c r="AV33" s="31"/>
      <c r="AW33" s="31"/>
      <c r="AX33" s="31"/>
      <c r="AY33" s="31"/>
      <c r="AZ33" s="29"/>
    </row>
  </sheetData>
  <sheetProtection algorithmName="SHA-512" hashValue="uzdJJDDKXI8IJQXnAr8aI5ZM0UufyGfn0Yc40ROpTdFFy+xDiGTUtc6Ez6wPK4/0FvdTbk1OEkS/RLU/OmE7xQ==" saltValue="DtOU4jwytOaCkKkcbbxt3Q==" spinCount="100000" sheet="1" objects="1" scenarios="1" selectLockedCells="1" selectUnlockedCells="1"/>
  <mergeCells count="4">
    <mergeCell ref="A1:C1"/>
    <mergeCell ref="N1:P1"/>
    <mergeCell ref="AA1:AC1"/>
    <mergeCell ref="AN1:AP1"/>
  </mergeCells>
  <conditionalFormatting sqref="A3:A32 N3:N32 Z3:AA32 AN3:AN32">
    <cfRule type="expression" dxfId="12" priority="2">
      <formula>AND(A3&lt;&gt;"",COUNTIF(A$3:A$32, A3)&gt;1)</formula>
    </cfRule>
  </conditionalFormatting>
  <conditionalFormatting sqref="AO7">
    <cfRule type="expression" dxfId="11" priority="1">
      <formula>AND(AO7&lt;&gt;"",COUNTIF(AO$3:AO$32, AO7)&gt;1)</formula>
    </cfRule>
  </conditionalFormatting>
  <pageMargins left="0.25" right="0.25"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6FA27-0266-4C92-80FC-CCFEAA7A364D}">
  <dimension ref="A1:BO44"/>
  <sheetViews>
    <sheetView workbookViewId="0">
      <selection activeCell="AQ4" sqref="AQ4"/>
    </sheetView>
  </sheetViews>
  <sheetFormatPr defaultColWidth="9.1796875" defaultRowHeight="14.5" x14ac:dyDescent="0.35"/>
  <cols>
    <col min="1" max="1" width="5.81640625" style="23" bestFit="1" customWidth="1"/>
    <col min="2" max="2" width="36.453125" style="26" customWidth="1"/>
    <col min="3" max="12" width="5.7265625" style="26" customWidth="1"/>
    <col min="13" max="13" width="2.7265625" style="18" customWidth="1"/>
    <col min="14" max="14" width="5.81640625" style="23" bestFit="1" customWidth="1"/>
    <col min="15" max="15" width="36.453125" style="26" customWidth="1"/>
    <col min="16" max="25" width="5.7265625" style="26" customWidth="1"/>
    <col min="26" max="26" width="2.7265625" style="18" customWidth="1"/>
    <col min="27" max="27" width="5.81640625" style="23" bestFit="1" customWidth="1"/>
    <col min="28" max="28" width="36.453125" style="26" customWidth="1"/>
    <col min="29" max="38" width="5.7265625" style="26" customWidth="1"/>
    <col min="39" max="39" width="2.7265625" style="18" customWidth="1"/>
    <col min="40" max="40" width="6.54296875" style="23" bestFit="1" customWidth="1"/>
    <col min="41" max="41" width="36.453125" style="26" customWidth="1"/>
    <col min="42" max="51" width="5.7265625" style="26" customWidth="1"/>
    <col min="52" max="52" width="2.7265625" style="18" customWidth="1"/>
    <col min="53" max="16384" width="9.1796875" style="18"/>
  </cols>
  <sheetData>
    <row r="1" spans="1:67" s="16" customFormat="1" ht="16" x14ac:dyDescent="0.35">
      <c r="A1" s="99" t="s">
        <v>17</v>
      </c>
      <c r="B1" s="99"/>
      <c r="C1" s="99"/>
      <c r="D1" s="99"/>
      <c r="E1" s="99"/>
      <c r="F1" s="99"/>
      <c r="G1" s="99"/>
      <c r="H1" s="99"/>
      <c r="I1" s="99"/>
      <c r="J1" s="99"/>
      <c r="K1" s="99"/>
      <c r="L1" s="99"/>
      <c r="M1" s="15"/>
      <c r="N1" s="99" t="s">
        <v>18</v>
      </c>
      <c r="O1" s="99"/>
      <c r="P1" s="99"/>
      <c r="Q1" s="99"/>
      <c r="R1" s="99"/>
      <c r="S1" s="99"/>
      <c r="T1" s="99"/>
      <c r="U1" s="99"/>
      <c r="V1" s="99"/>
      <c r="W1" s="99"/>
      <c r="X1" s="99"/>
      <c r="Y1" s="99"/>
      <c r="Z1" s="15"/>
      <c r="AA1" s="99" t="s">
        <v>19</v>
      </c>
      <c r="AB1" s="99"/>
      <c r="AC1" s="99"/>
      <c r="AD1" s="99"/>
      <c r="AE1" s="99"/>
      <c r="AF1" s="99"/>
      <c r="AG1" s="99"/>
      <c r="AH1" s="99"/>
      <c r="AI1" s="99"/>
      <c r="AJ1" s="99"/>
      <c r="AK1" s="99"/>
      <c r="AL1" s="99"/>
      <c r="AM1" s="15"/>
      <c r="AN1" s="99" t="s">
        <v>20</v>
      </c>
      <c r="AO1" s="99"/>
      <c r="AP1" s="99"/>
      <c r="AQ1" s="99"/>
      <c r="AR1" s="99"/>
      <c r="AS1" s="99"/>
      <c r="AT1" s="99"/>
      <c r="AU1" s="99"/>
      <c r="AV1" s="99"/>
      <c r="AW1" s="99"/>
      <c r="AX1" s="99"/>
      <c r="AY1" s="99"/>
      <c r="AZ1" s="15"/>
    </row>
    <row r="2" spans="1:67" x14ac:dyDescent="0.35">
      <c r="A2" s="33" t="s">
        <v>16</v>
      </c>
      <c r="B2" s="32" t="s">
        <v>0</v>
      </c>
      <c r="C2" s="35" t="s">
        <v>7</v>
      </c>
      <c r="D2" s="35" t="s">
        <v>49</v>
      </c>
      <c r="E2" s="35" t="s">
        <v>50</v>
      </c>
      <c r="F2" s="35" t="s">
        <v>51</v>
      </c>
      <c r="G2" s="35" t="s">
        <v>52</v>
      </c>
      <c r="H2" s="35" t="s">
        <v>55</v>
      </c>
      <c r="I2" s="35" t="s">
        <v>56</v>
      </c>
      <c r="J2" s="35" t="s">
        <v>57</v>
      </c>
      <c r="K2" s="35" t="s">
        <v>58</v>
      </c>
      <c r="L2" s="35" t="s">
        <v>59</v>
      </c>
      <c r="M2" s="34"/>
      <c r="N2" s="33" t="s">
        <v>16</v>
      </c>
      <c r="O2" s="32" t="s">
        <v>0</v>
      </c>
      <c r="P2" s="35" t="s">
        <v>7</v>
      </c>
      <c r="Q2" s="35" t="s">
        <v>49</v>
      </c>
      <c r="R2" s="35" t="s">
        <v>50</v>
      </c>
      <c r="S2" s="35" t="s">
        <v>51</v>
      </c>
      <c r="T2" s="35" t="s">
        <v>52</v>
      </c>
      <c r="U2" s="35" t="s">
        <v>55</v>
      </c>
      <c r="V2" s="35" t="s">
        <v>56</v>
      </c>
      <c r="W2" s="35" t="s">
        <v>57</v>
      </c>
      <c r="X2" s="35" t="s">
        <v>58</v>
      </c>
      <c r="Y2" s="35" t="s">
        <v>59</v>
      </c>
      <c r="Z2" s="34"/>
      <c r="AA2" s="33" t="s">
        <v>16</v>
      </c>
      <c r="AB2" s="32" t="s">
        <v>0</v>
      </c>
      <c r="AC2" s="35" t="s">
        <v>7</v>
      </c>
      <c r="AD2" s="35" t="s">
        <v>49</v>
      </c>
      <c r="AE2" s="35" t="s">
        <v>50</v>
      </c>
      <c r="AF2" s="35" t="s">
        <v>51</v>
      </c>
      <c r="AG2" s="35" t="s">
        <v>52</v>
      </c>
      <c r="AH2" s="35" t="s">
        <v>55</v>
      </c>
      <c r="AI2" s="35" t="s">
        <v>56</v>
      </c>
      <c r="AJ2" s="35" t="s">
        <v>57</v>
      </c>
      <c r="AK2" s="35" t="s">
        <v>58</v>
      </c>
      <c r="AL2" s="35" t="s">
        <v>59</v>
      </c>
      <c r="AM2" s="34"/>
      <c r="AN2" s="33" t="s">
        <v>16</v>
      </c>
      <c r="AO2" s="32" t="s">
        <v>0</v>
      </c>
      <c r="AP2" s="35" t="s">
        <v>7</v>
      </c>
      <c r="AQ2" s="35" t="s">
        <v>49</v>
      </c>
      <c r="AR2" s="35" t="s">
        <v>50</v>
      </c>
      <c r="AS2" s="35" t="s">
        <v>51</v>
      </c>
      <c r="AT2" s="35" t="s">
        <v>52</v>
      </c>
      <c r="AU2" s="35" t="s">
        <v>55</v>
      </c>
      <c r="AV2" s="35" t="s">
        <v>56</v>
      </c>
      <c r="AW2" s="35" t="s">
        <v>57</v>
      </c>
      <c r="AX2" s="35" t="s">
        <v>58</v>
      </c>
      <c r="AY2" s="35" t="s">
        <v>59</v>
      </c>
      <c r="AZ2" s="17"/>
    </row>
    <row r="3" spans="1:67" s="22" customFormat="1" ht="13" x14ac:dyDescent="0.35">
      <c r="A3" s="20" t="str">
        <f t="shared" ref="A3:A32" si="0">IF(OR(B3="",B3="N/A"),"",RANK(C3,$C$3:$C$32,0))</f>
        <v/>
      </c>
      <c r="B3" s="19" t="str" cm="1">
        <f t="array" ref="B3">IFERROR(_xlfn.CHOOSECOLS(_xlfn._xlws.SORT(_xlfn._xlws.FILTER(Scores!$A$2:$I$211,(Scores!$I$2:$I$211&lt;&gt;"")*(Scores!$D$2:$D$211="Small")),{9,2},{-1,1}),2,9),"N/A")</f>
        <v>N/A</v>
      </c>
      <c r="C3" s="25"/>
      <c r="D3" s="40"/>
      <c r="E3" s="40"/>
      <c r="F3" s="40"/>
      <c r="G3" s="40"/>
      <c r="H3" s="40"/>
      <c r="I3" s="40"/>
      <c r="J3" s="40"/>
      <c r="K3" s="40"/>
      <c r="L3" s="40"/>
      <c r="M3" s="21"/>
      <c r="N3" s="20" t="str">
        <f t="shared" ref="N3:N32" si="1">IF(OR(O3="",O3="N/A"),"",RANK(P3,$P$3:$P$32,0))</f>
        <v/>
      </c>
      <c r="O3" s="19" t="str" cm="1">
        <f t="array" ref="O3">IFERROR(_xlfn.CHOOSECOLS(_xlfn._xlws.SORT(_xlfn._xlws.FILTER(Scores!$A$2:$I$211,(Scores!$I$2:$I$211&lt;&gt;"")*(Scores!$D$2:$D$211="Large")),{9,2},{-1,1}),2,9),"N/A")</f>
        <v>N/A</v>
      </c>
      <c r="P3" s="25"/>
      <c r="Q3" s="40"/>
      <c r="R3" s="40"/>
      <c r="S3" s="40"/>
      <c r="T3" s="40"/>
      <c r="U3" s="40"/>
      <c r="V3" s="40"/>
      <c r="W3" s="40"/>
      <c r="X3" s="40"/>
      <c r="Y3" s="40"/>
      <c r="Z3" s="21"/>
      <c r="AA3" s="20" t="str">
        <f t="shared" ref="AA3:AA32" si="2">IF(OR(AB3="",AB3="N/A"),"",RANK(AC3,$AC$3:$AC$32,0))</f>
        <v/>
      </c>
      <c r="AB3" s="19" t="str" cm="1">
        <f t="array" ref="AB3">IFERROR(_xlfn.CHOOSECOLS(_xlfn._xlws.SORT(_xlfn._xlws.FILTER(Scores!$A$2:$I$211,(Scores!$I$2:$I$211&lt;&gt;"")*(Scores!$D$2:$D$211="Coed")),{9,2},{-1,1}),2,9),"N/A")</f>
        <v>N/A</v>
      </c>
      <c r="AC3" s="25"/>
      <c r="AD3" s="40"/>
      <c r="AE3" s="40"/>
      <c r="AF3" s="40"/>
      <c r="AG3" s="40"/>
      <c r="AH3" s="40"/>
      <c r="AI3" s="40"/>
      <c r="AJ3" s="40"/>
      <c r="AK3" s="40"/>
      <c r="AL3" s="40"/>
      <c r="AM3" s="21"/>
      <c r="AN3" s="20">
        <f>IF(OR(AO3="",AO3="N/A"),"",RANK(AP3,$AP$3:$AP$32,0))</f>
        <v>1</v>
      </c>
      <c r="AO3" s="19" t="str" cm="1">
        <f t="array" ref="AO3:AP21">IFERROR(_xlfn.CHOOSECOLS(_xlfn._xlws.SORT(_xlfn._xlws.FILTER(Scores!$A$2:$I$211,(Scores!$I$2:$I$211&lt;&gt;"")*(Scores!$D$2:$D$211="St/Tumb")),{9,2},{-1,1}),2,9),"N/A")</f>
        <v>Sioux Falls Jefferson</v>
      </c>
      <c r="AP3" s="25">
        <v>295.5</v>
      </c>
      <c r="AQ3" s="40"/>
      <c r="AR3" s="40"/>
      <c r="AS3" s="40"/>
      <c r="AT3" s="40"/>
      <c r="AU3" s="40"/>
      <c r="AV3" s="40"/>
      <c r="AW3" s="40"/>
      <c r="AX3" s="40"/>
      <c r="AY3" s="40"/>
      <c r="AZ3" s="21"/>
    </row>
    <row r="4" spans="1:67" s="22" customFormat="1" ht="13" x14ac:dyDescent="0.35">
      <c r="A4" s="20" t="str">
        <f t="shared" si="0"/>
        <v/>
      </c>
      <c r="B4" s="19"/>
      <c r="C4" s="25"/>
      <c r="D4" s="40"/>
      <c r="E4" s="40"/>
      <c r="F4" s="40"/>
      <c r="G4" s="40"/>
      <c r="H4" s="40"/>
      <c r="I4" s="40"/>
      <c r="J4" s="40"/>
      <c r="K4" s="40"/>
      <c r="L4" s="40"/>
      <c r="M4" s="21"/>
      <c r="N4" s="20" t="str">
        <f t="shared" si="1"/>
        <v/>
      </c>
      <c r="O4" s="19"/>
      <c r="P4" s="25"/>
      <c r="Q4" s="40"/>
      <c r="R4" s="40"/>
      <c r="S4" s="40"/>
      <c r="T4" s="40"/>
      <c r="U4" s="40"/>
      <c r="V4" s="40"/>
      <c r="W4" s="40"/>
      <c r="X4" s="40"/>
      <c r="Y4" s="40"/>
      <c r="Z4" s="21"/>
      <c r="AA4" s="20" t="str">
        <f t="shared" si="2"/>
        <v/>
      </c>
      <c r="AB4" s="19"/>
      <c r="AC4" s="25"/>
      <c r="AD4" s="40"/>
      <c r="AE4" s="40"/>
      <c r="AF4" s="40"/>
      <c r="AG4" s="40"/>
      <c r="AH4" s="40"/>
      <c r="AI4" s="40"/>
      <c r="AJ4" s="40"/>
      <c r="AK4" s="40"/>
      <c r="AL4" s="40"/>
      <c r="AM4" s="21"/>
      <c r="AN4" s="20">
        <f t="shared" ref="AN4:AN32" si="3">IF(OR(AO4="",AO4="N/A"),"",RANK(AP4,$AP$3:$AP$32,0))</f>
        <v>2</v>
      </c>
      <c r="AO4" s="19" t="str">
        <v>Harrisburg</v>
      </c>
      <c r="AP4" s="25">
        <v>290</v>
      </c>
      <c r="AQ4" s="40"/>
      <c r="AR4" s="40"/>
      <c r="AS4" s="40"/>
      <c r="AT4" s="40"/>
      <c r="AU4" s="40"/>
      <c r="AV4" s="40"/>
      <c r="AW4" s="40"/>
      <c r="AX4" s="40"/>
      <c r="AY4" s="40"/>
      <c r="AZ4" s="21"/>
    </row>
    <row r="5" spans="1:67" s="22" customFormat="1" ht="13" x14ac:dyDescent="0.35">
      <c r="A5" s="20" t="str">
        <f t="shared" si="0"/>
        <v/>
      </c>
      <c r="B5" s="19"/>
      <c r="C5" s="25"/>
      <c r="D5" s="40"/>
      <c r="E5" s="40"/>
      <c r="F5" s="40"/>
      <c r="G5" s="40"/>
      <c r="H5" s="40"/>
      <c r="I5" s="40"/>
      <c r="J5" s="40"/>
      <c r="K5" s="40"/>
      <c r="L5" s="40"/>
      <c r="M5" s="21"/>
      <c r="N5" s="20" t="str">
        <f t="shared" si="1"/>
        <v/>
      </c>
      <c r="O5" s="19"/>
      <c r="P5" s="25"/>
      <c r="Q5" s="40"/>
      <c r="R5" s="40"/>
      <c r="S5" s="40"/>
      <c r="T5" s="40"/>
      <c r="U5" s="40"/>
      <c r="V5" s="40"/>
      <c r="W5" s="40"/>
      <c r="X5" s="40"/>
      <c r="Y5" s="40"/>
      <c r="Z5" s="21"/>
      <c r="AA5" s="20" t="str">
        <f t="shared" si="2"/>
        <v/>
      </c>
      <c r="AB5" s="19"/>
      <c r="AC5" s="25"/>
      <c r="AD5" s="40"/>
      <c r="AE5" s="40"/>
      <c r="AF5" s="40"/>
      <c r="AG5" s="40"/>
      <c r="AH5" s="40"/>
      <c r="AI5" s="40"/>
      <c r="AJ5" s="40"/>
      <c r="AK5" s="40"/>
      <c r="AL5" s="40"/>
      <c r="AM5" s="21"/>
      <c r="AN5" s="20">
        <f t="shared" si="3"/>
        <v>3</v>
      </c>
      <c r="AO5" s="19" t="str">
        <v>O'Gorman</v>
      </c>
      <c r="AP5" s="25">
        <v>287.5</v>
      </c>
      <c r="AQ5" s="40"/>
      <c r="AR5" s="40"/>
      <c r="AS5" s="40"/>
      <c r="AT5" s="40"/>
      <c r="AU5" s="40"/>
      <c r="AV5" s="40"/>
      <c r="AW5" s="40"/>
      <c r="AX5" s="40"/>
      <c r="AY5" s="40"/>
      <c r="AZ5" s="21"/>
    </row>
    <row r="6" spans="1:67" s="22" customFormat="1" ht="13" x14ac:dyDescent="0.35">
      <c r="A6" s="20" t="str">
        <f t="shared" si="0"/>
        <v/>
      </c>
      <c r="B6" s="19"/>
      <c r="C6" s="25"/>
      <c r="D6" s="40"/>
      <c r="E6" s="40"/>
      <c r="F6" s="40"/>
      <c r="G6" s="40"/>
      <c r="H6" s="40"/>
      <c r="I6" s="40"/>
      <c r="J6" s="40"/>
      <c r="K6" s="40"/>
      <c r="L6" s="40"/>
      <c r="M6" s="21"/>
      <c r="N6" s="20" t="str">
        <f t="shared" si="1"/>
        <v/>
      </c>
      <c r="O6" s="19"/>
      <c r="P6" s="25"/>
      <c r="Q6" s="40"/>
      <c r="R6" s="40"/>
      <c r="S6" s="40"/>
      <c r="T6" s="40"/>
      <c r="U6" s="40"/>
      <c r="V6" s="40"/>
      <c r="W6" s="40"/>
      <c r="X6" s="40"/>
      <c r="Y6" s="40"/>
      <c r="Z6" s="21"/>
      <c r="AA6" s="20" t="str">
        <f t="shared" si="2"/>
        <v/>
      </c>
      <c r="AB6" s="19"/>
      <c r="AC6" s="25"/>
      <c r="AD6" s="40"/>
      <c r="AE6" s="40"/>
      <c r="AF6" s="40"/>
      <c r="AG6" s="40"/>
      <c r="AH6" s="40"/>
      <c r="AI6" s="40"/>
      <c r="AJ6" s="40"/>
      <c r="AK6" s="40"/>
      <c r="AL6" s="40"/>
      <c r="AM6" s="21"/>
      <c r="AN6" s="20">
        <f t="shared" si="3"/>
        <v>4</v>
      </c>
      <c r="AO6" s="19" t="str">
        <v>Tea Area</v>
      </c>
      <c r="AP6" s="25">
        <v>278.5</v>
      </c>
      <c r="AQ6" s="40"/>
      <c r="AR6" s="40"/>
      <c r="AS6" s="40"/>
      <c r="AT6" s="40"/>
      <c r="AU6" s="40"/>
      <c r="AV6" s="40"/>
      <c r="AW6" s="40"/>
      <c r="AX6" s="40"/>
      <c r="AY6" s="40"/>
      <c r="AZ6" s="21"/>
    </row>
    <row r="7" spans="1:67" s="22" customFormat="1" ht="13" x14ac:dyDescent="0.35">
      <c r="A7" s="20" t="str">
        <f t="shared" si="0"/>
        <v/>
      </c>
      <c r="B7" s="19"/>
      <c r="C7" s="25"/>
      <c r="D7" s="40"/>
      <c r="E7" s="40"/>
      <c r="F7" s="40"/>
      <c r="G7" s="40"/>
      <c r="H7" s="40"/>
      <c r="I7" s="40"/>
      <c r="J7" s="40"/>
      <c r="K7" s="40"/>
      <c r="L7" s="40"/>
      <c r="M7" s="21"/>
      <c r="N7" s="20" t="str">
        <f t="shared" si="1"/>
        <v/>
      </c>
      <c r="O7" s="19"/>
      <c r="P7" s="25"/>
      <c r="Q7" s="40"/>
      <c r="R7" s="40"/>
      <c r="S7" s="40"/>
      <c r="T7" s="40"/>
      <c r="U7" s="40"/>
      <c r="V7" s="40"/>
      <c r="W7" s="40"/>
      <c r="X7" s="40"/>
      <c r="Y7" s="40"/>
      <c r="Z7" s="21"/>
      <c r="AA7" s="20" t="str">
        <f t="shared" si="2"/>
        <v/>
      </c>
      <c r="AB7" s="19"/>
      <c r="AC7" s="25"/>
      <c r="AD7" s="40"/>
      <c r="AE7" s="40"/>
      <c r="AF7" s="40"/>
      <c r="AG7" s="40"/>
      <c r="AH7" s="40"/>
      <c r="AI7" s="40"/>
      <c r="AJ7" s="40"/>
      <c r="AK7" s="40"/>
      <c r="AL7" s="40"/>
      <c r="AM7" s="21"/>
      <c r="AN7" s="20">
        <f t="shared" si="3"/>
        <v>5</v>
      </c>
      <c r="AO7" s="19" t="str">
        <v>Sioux Valley</v>
      </c>
      <c r="AP7" s="25">
        <v>278</v>
      </c>
      <c r="AQ7" s="40"/>
      <c r="AR7" s="40"/>
      <c r="AS7" s="40"/>
      <c r="AT7" s="40"/>
      <c r="AU7" s="40"/>
      <c r="AV7" s="40"/>
      <c r="AW7" s="40"/>
      <c r="AX7" s="40"/>
      <c r="AY7" s="40"/>
      <c r="AZ7" s="21"/>
    </row>
    <row r="8" spans="1:67" s="22" customFormat="1" ht="13" x14ac:dyDescent="0.35">
      <c r="A8" s="20" t="str">
        <f t="shared" si="0"/>
        <v/>
      </c>
      <c r="B8" s="19"/>
      <c r="C8" s="25"/>
      <c r="D8" s="40"/>
      <c r="E8" s="40"/>
      <c r="F8" s="40"/>
      <c r="G8" s="40"/>
      <c r="H8" s="40"/>
      <c r="I8" s="40"/>
      <c r="J8" s="40"/>
      <c r="K8" s="40"/>
      <c r="L8" s="40"/>
      <c r="M8" s="21"/>
      <c r="N8" s="20" t="str">
        <f t="shared" si="1"/>
        <v/>
      </c>
      <c r="O8" s="19"/>
      <c r="P8" s="25"/>
      <c r="Q8" s="40"/>
      <c r="R8" s="40"/>
      <c r="S8" s="40"/>
      <c r="T8" s="40"/>
      <c r="U8" s="40"/>
      <c r="V8" s="40"/>
      <c r="W8" s="40"/>
      <c r="X8" s="40"/>
      <c r="Y8" s="40"/>
      <c r="Z8" s="21"/>
      <c r="AA8" s="20" t="str">
        <f t="shared" si="2"/>
        <v/>
      </c>
      <c r="AB8" s="19"/>
      <c r="AC8" s="25"/>
      <c r="AD8" s="40"/>
      <c r="AE8" s="40"/>
      <c r="AF8" s="40"/>
      <c r="AG8" s="40"/>
      <c r="AH8" s="40"/>
      <c r="AI8" s="40"/>
      <c r="AJ8" s="40"/>
      <c r="AK8" s="40"/>
      <c r="AL8" s="40"/>
      <c r="AM8" s="21"/>
      <c r="AN8" s="20">
        <f t="shared" si="3"/>
        <v>6</v>
      </c>
      <c r="AO8" s="19" t="str">
        <v>Brookings</v>
      </c>
      <c r="AP8" s="25">
        <v>276</v>
      </c>
      <c r="AQ8" s="40"/>
      <c r="AR8" s="40"/>
      <c r="AS8" s="40"/>
      <c r="AT8" s="40"/>
      <c r="AU8" s="40"/>
      <c r="AV8" s="40"/>
      <c r="AW8" s="40"/>
      <c r="AX8" s="40"/>
      <c r="AY8" s="40"/>
      <c r="AZ8" s="21"/>
    </row>
    <row r="9" spans="1:67" s="22" customFormat="1" ht="13" x14ac:dyDescent="0.35">
      <c r="A9" s="20" t="str">
        <f t="shared" si="0"/>
        <v/>
      </c>
      <c r="B9" s="19"/>
      <c r="C9" s="25"/>
      <c r="D9" s="40"/>
      <c r="E9" s="40"/>
      <c r="F9" s="40"/>
      <c r="G9" s="40"/>
      <c r="H9" s="40"/>
      <c r="I9" s="40"/>
      <c r="J9" s="40"/>
      <c r="K9" s="40"/>
      <c r="L9" s="40"/>
      <c r="M9" s="21"/>
      <c r="N9" s="20" t="str">
        <f t="shared" si="1"/>
        <v/>
      </c>
      <c r="O9" s="19"/>
      <c r="P9" s="25"/>
      <c r="Q9" s="40"/>
      <c r="R9" s="40"/>
      <c r="S9" s="40"/>
      <c r="T9" s="40"/>
      <c r="U9" s="40"/>
      <c r="V9" s="40"/>
      <c r="W9" s="40"/>
      <c r="X9" s="40"/>
      <c r="Y9" s="40"/>
      <c r="Z9" s="21"/>
      <c r="AA9" s="20" t="str">
        <f t="shared" si="2"/>
        <v/>
      </c>
      <c r="AB9" s="19"/>
      <c r="AC9" s="25"/>
      <c r="AD9" s="40"/>
      <c r="AE9" s="40"/>
      <c r="AF9" s="40"/>
      <c r="AG9" s="40"/>
      <c r="AH9" s="40"/>
      <c r="AI9" s="40"/>
      <c r="AJ9" s="40"/>
      <c r="AK9" s="40"/>
      <c r="AL9" s="40"/>
      <c r="AM9" s="21"/>
      <c r="AN9" s="20">
        <f t="shared" si="3"/>
        <v>7</v>
      </c>
      <c r="AO9" s="19" t="str">
        <v>Watertown</v>
      </c>
      <c r="AP9" s="25">
        <v>265</v>
      </c>
      <c r="AQ9" s="40"/>
      <c r="AR9" s="40"/>
      <c r="AS9" s="40"/>
      <c r="AT9" s="40"/>
      <c r="AU9" s="40"/>
      <c r="AV9" s="40"/>
      <c r="AW9" s="40"/>
      <c r="AX9" s="40"/>
      <c r="AY9" s="40"/>
      <c r="AZ9" s="21"/>
    </row>
    <row r="10" spans="1:67" s="22" customFormat="1" ht="13" x14ac:dyDescent="0.35">
      <c r="A10" s="20" t="str">
        <f t="shared" si="0"/>
        <v/>
      </c>
      <c r="B10" s="19"/>
      <c r="C10" s="25"/>
      <c r="D10" s="40"/>
      <c r="E10" s="40"/>
      <c r="F10" s="40"/>
      <c r="G10" s="40"/>
      <c r="H10" s="40"/>
      <c r="I10" s="40"/>
      <c r="J10" s="40"/>
      <c r="K10" s="40"/>
      <c r="L10" s="40"/>
      <c r="M10" s="21"/>
      <c r="N10" s="20" t="str">
        <f t="shared" si="1"/>
        <v/>
      </c>
      <c r="O10" s="19"/>
      <c r="P10" s="25"/>
      <c r="Q10" s="40"/>
      <c r="R10" s="40"/>
      <c r="S10" s="40"/>
      <c r="T10" s="40"/>
      <c r="U10" s="40"/>
      <c r="V10" s="40"/>
      <c r="W10" s="40"/>
      <c r="X10" s="40"/>
      <c r="Y10" s="40"/>
      <c r="Z10" s="21"/>
      <c r="AA10" s="20" t="str">
        <f t="shared" si="2"/>
        <v/>
      </c>
      <c r="AB10" s="19"/>
      <c r="AC10" s="25"/>
      <c r="AD10" s="40"/>
      <c r="AE10" s="40"/>
      <c r="AF10" s="40"/>
      <c r="AG10" s="40"/>
      <c r="AH10" s="40"/>
      <c r="AI10" s="40"/>
      <c r="AJ10" s="40"/>
      <c r="AK10" s="40"/>
      <c r="AL10" s="40"/>
      <c r="AM10" s="21"/>
      <c r="AN10" s="20">
        <f t="shared" si="3"/>
        <v>8</v>
      </c>
      <c r="AO10" s="19" t="str">
        <v>Rapid City Central</v>
      </c>
      <c r="AP10" s="25">
        <v>262</v>
      </c>
      <c r="AQ10" s="40"/>
      <c r="AR10" s="40"/>
      <c r="AS10" s="40"/>
      <c r="AT10" s="40"/>
      <c r="AU10" s="40"/>
      <c r="AV10" s="40"/>
      <c r="AW10" s="40"/>
      <c r="AX10" s="40"/>
      <c r="AY10" s="40"/>
      <c r="AZ10" s="21"/>
    </row>
    <row r="11" spans="1:67" s="22" customFormat="1" ht="13" x14ac:dyDescent="0.35">
      <c r="A11" s="20" t="str">
        <f t="shared" si="0"/>
        <v/>
      </c>
      <c r="B11" s="19"/>
      <c r="C11" s="25"/>
      <c r="D11" s="40"/>
      <c r="E11" s="40"/>
      <c r="F11" s="40"/>
      <c r="G11" s="40"/>
      <c r="H11" s="40"/>
      <c r="I11" s="40"/>
      <c r="J11" s="40"/>
      <c r="K11" s="40"/>
      <c r="L11" s="40"/>
      <c r="M11" s="21"/>
      <c r="N11" s="20" t="str">
        <f t="shared" si="1"/>
        <v/>
      </c>
      <c r="O11" s="19"/>
      <c r="P11" s="25"/>
      <c r="Q11" s="40"/>
      <c r="R11" s="40"/>
      <c r="S11" s="40"/>
      <c r="T11" s="40"/>
      <c r="U11" s="40"/>
      <c r="V11" s="40"/>
      <c r="W11" s="40"/>
      <c r="X11" s="40"/>
      <c r="Y11" s="40"/>
      <c r="Z11" s="21"/>
      <c r="AA11" s="20" t="str">
        <f t="shared" si="2"/>
        <v/>
      </c>
      <c r="AB11" s="19"/>
      <c r="AC11" s="25"/>
      <c r="AD11" s="40"/>
      <c r="AE11" s="40"/>
      <c r="AF11" s="40"/>
      <c r="AG11" s="40"/>
      <c r="AH11" s="40"/>
      <c r="AI11" s="40"/>
      <c r="AJ11" s="40"/>
      <c r="AK11" s="40"/>
      <c r="AL11" s="40"/>
      <c r="AM11" s="21"/>
      <c r="AN11" s="20">
        <f t="shared" si="3"/>
        <v>9</v>
      </c>
      <c r="AO11" s="19" t="str">
        <v>Sturgis</v>
      </c>
      <c r="AP11" s="25">
        <v>247</v>
      </c>
      <c r="AQ11" s="40"/>
      <c r="AR11" s="40"/>
      <c r="AS11" s="40"/>
      <c r="AT11" s="40"/>
      <c r="AU11" s="40"/>
      <c r="AV11" s="40"/>
      <c r="AW11" s="40"/>
      <c r="AX11" s="40"/>
      <c r="AY11" s="40"/>
      <c r="AZ11" s="21"/>
    </row>
    <row r="12" spans="1:67" s="22" customFormat="1" ht="13" x14ac:dyDescent="0.35">
      <c r="A12" s="20" t="str">
        <f t="shared" si="0"/>
        <v/>
      </c>
      <c r="B12" s="19"/>
      <c r="C12" s="25"/>
      <c r="D12" s="40"/>
      <c r="E12" s="40"/>
      <c r="F12" s="40"/>
      <c r="G12" s="40"/>
      <c r="H12" s="40"/>
      <c r="I12" s="40"/>
      <c r="J12" s="40"/>
      <c r="K12" s="40"/>
      <c r="L12" s="40"/>
      <c r="M12" s="21"/>
      <c r="N12" s="20" t="str">
        <f t="shared" si="1"/>
        <v/>
      </c>
      <c r="O12" s="19"/>
      <c r="P12" s="25"/>
      <c r="Q12" s="40"/>
      <c r="R12" s="40"/>
      <c r="S12" s="40"/>
      <c r="T12" s="40"/>
      <c r="U12" s="40"/>
      <c r="V12" s="40"/>
      <c r="W12" s="40"/>
      <c r="X12" s="40"/>
      <c r="Y12" s="40"/>
      <c r="Z12" s="21"/>
      <c r="AA12" s="20" t="str">
        <f t="shared" si="2"/>
        <v/>
      </c>
      <c r="AB12" s="19"/>
      <c r="AC12" s="25"/>
      <c r="AD12" s="40"/>
      <c r="AE12" s="40"/>
      <c r="AF12" s="40"/>
      <c r="AG12" s="40"/>
      <c r="AH12" s="40"/>
      <c r="AI12" s="40"/>
      <c r="AJ12" s="40"/>
      <c r="AK12" s="40"/>
      <c r="AL12" s="40"/>
      <c r="AM12" s="21"/>
      <c r="AN12" s="20">
        <f t="shared" si="3"/>
        <v>10</v>
      </c>
      <c r="AO12" s="19" t="str">
        <v>Elkton-Lake Benton</v>
      </c>
      <c r="AP12" s="25">
        <v>242</v>
      </c>
      <c r="AQ12" s="40"/>
      <c r="AR12" s="40"/>
      <c r="AS12" s="40"/>
      <c r="AT12" s="40"/>
      <c r="AU12" s="40"/>
      <c r="AV12" s="40"/>
      <c r="AW12" s="40"/>
      <c r="AX12" s="40"/>
      <c r="AY12" s="40"/>
      <c r="AZ12" s="21"/>
    </row>
    <row r="13" spans="1:67" s="22" customFormat="1" ht="13" x14ac:dyDescent="0.35">
      <c r="A13" s="20" t="str">
        <f t="shared" si="0"/>
        <v/>
      </c>
      <c r="B13" s="19"/>
      <c r="C13" s="25"/>
      <c r="D13" s="40"/>
      <c r="E13" s="40"/>
      <c r="F13" s="40"/>
      <c r="G13" s="40"/>
      <c r="H13" s="40"/>
      <c r="I13" s="40"/>
      <c r="J13" s="40"/>
      <c r="K13" s="40"/>
      <c r="L13" s="40"/>
      <c r="M13" s="21"/>
      <c r="N13" s="20" t="str">
        <f t="shared" si="1"/>
        <v/>
      </c>
      <c r="O13" s="19"/>
      <c r="P13" s="25"/>
      <c r="Q13" s="40"/>
      <c r="R13" s="40"/>
      <c r="S13" s="40"/>
      <c r="T13" s="40"/>
      <c r="U13" s="40"/>
      <c r="V13" s="40"/>
      <c r="W13" s="40"/>
      <c r="X13" s="40"/>
      <c r="Y13" s="40"/>
      <c r="Z13" s="21"/>
      <c r="AA13" s="20" t="str">
        <f t="shared" si="2"/>
        <v/>
      </c>
      <c r="AB13" s="19"/>
      <c r="AC13" s="25"/>
      <c r="AD13" s="40"/>
      <c r="AE13" s="40"/>
      <c r="AF13" s="40"/>
      <c r="AG13" s="40"/>
      <c r="AH13" s="40"/>
      <c r="AI13" s="40"/>
      <c r="AJ13" s="40"/>
      <c r="AK13" s="40"/>
      <c r="AL13" s="40"/>
      <c r="AM13" s="21"/>
      <c r="AN13" s="20">
        <f t="shared" si="3"/>
        <v>11</v>
      </c>
      <c r="AO13" s="19" t="str">
        <v>Yankton</v>
      </c>
      <c r="AP13" s="25">
        <v>226.5</v>
      </c>
      <c r="AQ13" s="40"/>
      <c r="AR13" s="40"/>
      <c r="AS13" s="40"/>
      <c r="AT13" s="40"/>
      <c r="AU13" s="40"/>
      <c r="AV13" s="40"/>
      <c r="AW13" s="40"/>
      <c r="AX13" s="40"/>
      <c r="AY13" s="40"/>
      <c r="AZ13" s="21"/>
    </row>
    <row r="14" spans="1:67" s="22" customFormat="1" ht="13" x14ac:dyDescent="0.35">
      <c r="A14" s="20" t="str">
        <f t="shared" si="0"/>
        <v/>
      </c>
      <c r="B14" s="19"/>
      <c r="C14" s="25"/>
      <c r="D14" s="40"/>
      <c r="E14" s="40"/>
      <c r="F14" s="40"/>
      <c r="G14" s="40"/>
      <c r="H14" s="40"/>
      <c r="I14" s="40"/>
      <c r="J14" s="40"/>
      <c r="K14" s="40"/>
      <c r="L14" s="40"/>
      <c r="M14" s="21"/>
      <c r="N14" s="20" t="str">
        <f t="shared" si="1"/>
        <v/>
      </c>
      <c r="O14" s="19"/>
      <c r="P14" s="25"/>
      <c r="Q14" s="40"/>
      <c r="R14" s="40"/>
      <c r="S14" s="40"/>
      <c r="T14" s="40"/>
      <c r="U14" s="40"/>
      <c r="V14" s="40"/>
      <c r="W14" s="40"/>
      <c r="X14" s="40"/>
      <c r="Y14" s="40"/>
      <c r="Z14" s="21"/>
      <c r="AA14" s="20" t="str">
        <f t="shared" si="2"/>
        <v/>
      </c>
      <c r="AB14" s="19"/>
      <c r="AC14" s="25"/>
      <c r="AD14" s="40"/>
      <c r="AE14" s="40"/>
      <c r="AF14" s="40"/>
      <c r="AG14" s="40"/>
      <c r="AH14" s="40"/>
      <c r="AI14" s="40"/>
      <c r="AJ14" s="40"/>
      <c r="AK14" s="40"/>
      <c r="AL14" s="40"/>
      <c r="AM14" s="21"/>
      <c r="AN14" s="20">
        <f t="shared" si="3"/>
        <v>12</v>
      </c>
      <c r="AO14" s="19" t="str">
        <v>Sioux Falls Roosevelt</v>
      </c>
      <c r="AP14" s="25">
        <v>217</v>
      </c>
      <c r="AQ14" s="40"/>
      <c r="AR14" s="40"/>
      <c r="AS14" s="40"/>
      <c r="AT14" s="40"/>
      <c r="AU14" s="40"/>
      <c r="AV14" s="40"/>
      <c r="AW14" s="40"/>
      <c r="AX14" s="40"/>
      <c r="AY14" s="40"/>
      <c r="AZ14" s="21"/>
    </row>
    <row r="15" spans="1:67" s="20" customFormat="1" ht="13" x14ac:dyDescent="0.35">
      <c r="A15" s="20" t="str">
        <f t="shared" si="0"/>
        <v/>
      </c>
      <c r="B15" s="19"/>
      <c r="C15" s="25"/>
      <c r="D15" s="40"/>
      <c r="E15" s="40"/>
      <c r="F15" s="40"/>
      <c r="G15" s="40"/>
      <c r="H15" s="40"/>
      <c r="I15" s="40"/>
      <c r="J15" s="40"/>
      <c r="K15" s="40"/>
      <c r="L15" s="40"/>
      <c r="M15" s="21"/>
      <c r="N15" s="20" t="str">
        <f t="shared" si="1"/>
        <v/>
      </c>
      <c r="O15" s="19"/>
      <c r="P15" s="25"/>
      <c r="Q15" s="40"/>
      <c r="R15" s="40"/>
      <c r="S15" s="40"/>
      <c r="T15" s="40"/>
      <c r="U15" s="40"/>
      <c r="V15" s="40"/>
      <c r="W15" s="40"/>
      <c r="X15" s="40"/>
      <c r="Y15" s="40"/>
      <c r="Z15" s="21"/>
      <c r="AA15" s="20" t="str">
        <f t="shared" si="2"/>
        <v/>
      </c>
      <c r="AB15" s="19"/>
      <c r="AC15" s="25"/>
      <c r="AD15" s="40"/>
      <c r="AE15" s="40"/>
      <c r="AF15" s="40"/>
      <c r="AG15" s="40"/>
      <c r="AH15" s="40"/>
      <c r="AI15" s="40"/>
      <c r="AJ15" s="40"/>
      <c r="AK15" s="40"/>
      <c r="AL15" s="40"/>
      <c r="AM15" s="21"/>
      <c r="AN15" s="20">
        <f t="shared" si="3"/>
        <v>13</v>
      </c>
      <c r="AO15" s="19" t="str">
        <v>Pierre</v>
      </c>
      <c r="AP15" s="25">
        <v>208.5</v>
      </c>
      <c r="AQ15" s="40"/>
      <c r="AR15" s="40"/>
      <c r="AS15" s="40"/>
      <c r="AT15" s="40"/>
      <c r="AU15" s="40"/>
      <c r="AV15" s="40"/>
      <c r="AW15" s="40"/>
      <c r="AX15" s="40"/>
      <c r="AY15" s="40"/>
      <c r="AZ15" s="21"/>
      <c r="BA15" s="22"/>
      <c r="BB15" s="22"/>
      <c r="BC15" s="22"/>
      <c r="BD15" s="22"/>
      <c r="BE15" s="22"/>
      <c r="BF15" s="22"/>
      <c r="BG15" s="22"/>
      <c r="BH15" s="22"/>
      <c r="BI15" s="22"/>
      <c r="BJ15" s="22"/>
      <c r="BK15" s="22"/>
      <c r="BL15" s="22"/>
      <c r="BM15" s="22"/>
      <c r="BN15" s="22"/>
      <c r="BO15" s="22"/>
    </row>
    <row r="16" spans="1:67" s="20" customFormat="1" ht="13" x14ac:dyDescent="0.35">
      <c r="A16" s="20" t="str">
        <f t="shared" si="0"/>
        <v/>
      </c>
      <c r="B16" s="19"/>
      <c r="C16" s="25"/>
      <c r="D16" s="40"/>
      <c r="E16" s="40"/>
      <c r="F16" s="40"/>
      <c r="G16" s="40"/>
      <c r="H16" s="40"/>
      <c r="I16" s="40"/>
      <c r="J16" s="40"/>
      <c r="K16" s="40"/>
      <c r="L16" s="40"/>
      <c r="M16" s="21"/>
      <c r="N16" s="20" t="str">
        <f t="shared" si="1"/>
        <v/>
      </c>
      <c r="O16" s="19"/>
      <c r="P16" s="25"/>
      <c r="Q16" s="40"/>
      <c r="R16" s="40"/>
      <c r="S16" s="40"/>
      <c r="T16" s="40"/>
      <c r="U16" s="40"/>
      <c r="V16" s="40"/>
      <c r="W16" s="40"/>
      <c r="X16" s="40"/>
      <c r="Y16" s="40"/>
      <c r="Z16" s="21"/>
      <c r="AA16" s="20" t="str">
        <f t="shared" si="2"/>
        <v/>
      </c>
      <c r="AB16" s="19"/>
      <c r="AC16" s="25"/>
      <c r="AD16" s="40"/>
      <c r="AE16" s="40"/>
      <c r="AF16" s="40"/>
      <c r="AG16" s="40"/>
      <c r="AH16" s="40"/>
      <c r="AI16" s="40"/>
      <c r="AJ16" s="40"/>
      <c r="AK16" s="40"/>
      <c r="AL16" s="40"/>
      <c r="AM16" s="21"/>
      <c r="AN16" s="20">
        <f t="shared" si="3"/>
        <v>14</v>
      </c>
      <c r="AO16" s="19" t="str">
        <v>Huron</v>
      </c>
      <c r="AP16" s="25">
        <v>207.5</v>
      </c>
      <c r="AQ16" s="40"/>
      <c r="AR16" s="40"/>
      <c r="AS16" s="40"/>
      <c r="AT16" s="40"/>
      <c r="AU16" s="40"/>
      <c r="AV16" s="40"/>
      <c r="AW16" s="40"/>
      <c r="AX16" s="40"/>
      <c r="AY16" s="40"/>
      <c r="AZ16" s="21"/>
      <c r="BA16" s="22"/>
      <c r="BB16" s="22"/>
      <c r="BC16" s="22"/>
      <c r="BD16" s="22"/>
      <c r="BE16" s="22"/>
      <c r="BF16" s="22"/>
      <c r="BG16" s="22"/>
      <c r="BH16" s="22"/>
      <c r="BI16" s="22"/>
      <c r="BJ16" s="22"/>
      <c r="BK16" s="22"/>
      <c r="BL16" s="22"/>
      <c r="BM16" s="22"/>
      <c r="BN16" s="22"/>
      <c r="BO16" s="22"/>
    </row>
    <row r="17" spans="1:67" s="20" customFormat="1" ht="13" x14ac:dyDescent="0.35">
      <c r="A17" s="20" t="str">
        <f t="shared" si="0"/>
        <v/>
      </c>
      <c r="B17" s="19"/>
      <c r="C17" s="25"/>
      <c r="D17" s="40"/>
      <c r="E17" s="40"/>
      <c r="F17" s="40"/>
      <c r="G17" s="40"/>
      <c r="H17" s="40"/>
      <c r="I17" s="40"/>
      <c r="J17" s="40"/>
      <c r="K17" s="40"/>
      <c r="L17" s="40"/>
      <c r="M17" s="21"/>
      <c r="N17" s="20" t="str">
        <f t="shared" si="1"/>
        <v/>
      </c>
      <c r="O17" s="19"/>
      <c r="P17" s="25"/>
      <c r="Q17" s="40"/>
      <c r="R17" s="40"/>
      <c r="S17" s="40"/>
      <c r="T17" s="40"/>
      <c r="U17" s="40"/>
      <c r="V17" s="40"/>
      <c r="W17" s="40"/>
      <c r="X17" s="40"/>
      <c r="Y17" s="40"/>
      <c r="Z17" s="21"/>
      <c r="AA17" s="20" t="str">
        <f t="shared" si="2"/>
        <v/>
      </c>
      <c r="AB17" s="19"/>
      <c r="AC17" s="25"/>
      <c r="AD17" s="40"/>
      <c r="AE17" s="40"/>
      <c r="AF17" s="40"/>
      <c r="AG17" s="40"/>
      <c r="AH17" s="40"/>
      <c r="AI17" s="40"/>
      <c r="AJ17" s="40"/>
      <c r="AK17" s="40"/>
      <c r="AL17" s="40"/>
      <c r="AM17" s="21"/>
      <c r="AN17" s="20">
        <f t="shared" si="3"/>
        <v>15</v>
      </c>
      <c r="AO17" s="19" t="str">
        <v>Dell Rapids</v>
      </c>
      <c r="AP17" s="25">
        <v>202</v>
      </c>
      <c r="AQ17" s="40"/>
      <c r="AR17" s="40"/>
      <c r="AS17" s="40"/>
      <c r="AT17" s="40"/>
      <c r="AU17" s="40"/>
      <c r="AV17" s="40"/>
      <c r="AW17" s="40"/>
      <c r="AX17" s="40"/>
      <c r="AY17" s="40"/>
      <c r="AZ17" s="21"/>
      <c r="BA17" s="22"/>
      <c r="BB17" s="22"/>
      <c r="BC17" s="22"/>
      <c r="BD17" s="22"/>
      <c r="BE17" s="22"/>
      <c r="BF17" s="22"/>
      <c r="BG17" s="22"/>
      <c r="BH17" s="22"/>
      <c r="BI17" s="22"/>
      <c r="BJ17" s="22"/>
      <c r="BK17" s="22"/>
      <c r="BL17" s="22"/>
      <c r="BM17" s="22"/>
      <c r="BN17" s="22"/>
      <c r="BO17" s="22"/>
    </row>
    <row r="18" spans="1:67" s="20" customFormat="1" ht="13" x14ac:dyDescent="0.35">
      <c r="A18" s="20" t="str">
        <f t="shared" si="0"/>
        <v/>
      </c>
      <c r="B18" s="19"/>
      <c r="C18" s="25"/>
      <c r="D18" s="40"/>
      <c r="E18" s="40"/>
      <c r="F18" s="40"/>
      <c r="G18" s="40"/>
      <c r="H18" s="40"/>
      <c r="I18" s="40"/>
      <c r="J18" s="40"/>
      <c r="K18" s="40"/>
      <c r="L18" s="40"/>
      <c r="M18" s="21"/>
      <c r="N18" s="20" t="str">
        <f t="shared" si="1"/>
        <v/>
      </c>
      <c r="O18" s="19"/>
      <c r="P18" s="25"/>
      <c r="Q18" s="40"/>
      <c r="R18" s="40"/>
      <c r="S18" s="40"/>
      <c r="T18" s="40"/>
      <c r="U18" s="40"/>
      <c r="V18" s="40"/>
      <c r="W18" s="40"/>
      <c r="X18" s="40"/>
      <c r="Y18" s="40"/>
      <c r="Z18" s="21"/>
      <c r="AA18" s="20" t="str">
        <f t="shared" si="2"/>
        <v/>
      </c>
      <c r="AB18" s="19"/>
      <c r="AC18" s="25"/>
      <c r="AD18" s="40"/>
      <c r="AE18" s="40"/>
      <c r="AF18" s="40"/>
      <c r="AG18" s="40"/>
      <c r="AH18" s="40"/>
      <c r="AI18" s="40"/>
      <c r="AJ18" s="40"/>
      <c r="AK18" s="40"/>
      <c r="AL18" s="40"/>
      <c r="AM18" s="21"/>
      <c r="AN18" s="20">
        <f t="shared" si="3"/>
        <v>16</v>
      </c>
      <c r="AO18" s="19" t="str">
        <v>Sioux Falls Lincoln</v>
      </c>
      <c r="AP18" s="25">
        <v>195</v>
      </c>
      <c r="AQ18" s="40"/>
      <c r="AR18" s="40"/>
      <c r="AS18" s="40"/>
      <c r="AT18" s="40"/>
      <c r="AU18" s="40"/>
      <c r="AV18" s="40"/>
      <c r="AW18" s="40"/>
      <c r="AX18" s="40"/>
      <c r="AY18" s="40"/>
      <c r="AZ18" s="21"/>
      <c r="BA18" s="22"/>
      <c r="BB18" s="22"/>
      <c r="BC18" s="22"/>
      <c r="BD18" s="22"/>
      <c r="BE18" s="22"/>
      <c r="BF18" s="22"/>
      <c r="BG18" s="22"/>
      <c r="BH18" s="22"/>
      <c r="BI18" s="22"/>
      <c r="BJ18" s="22"/>
      <c r="BK18" s="22"/>
      <c r="BL18" s="22"/>
      <c r="BM18" s="22"/>
      <c r="BN18" s="22"/>
      <c r="BO18" s="22"/>
    </row>
    <row r="19" spans="1:67" s="20" customFormat="1" ht="13" x14ac:dyDescent="0.35">
      <c r="A19" s="20" t="str">
        <f t="shared" si="0"/>
        <v/>
      </c>
      <c r="B19" s="19"/>
      <c r="C19" s="25"/>
      <c r="D19" s="40"/>
      <c r="E19" s="40"/>
      <c r="F19" s="40"/>
      <c r="G19" s="40"/>
      <c r="H19" s="40"/>
      <c r="I19" s="40"/>
      <c r="J19" s="40"/>
      <c r="K19" s="40"/>
      <c r="L19" s="40"/>
      <c r="M19" s="21"/>
      <c r="N19" s="20" t="str">
        <f t="shared" si="1"/>
        <v/>
      </c>
      <c r="O19" s="19"/>
      <c r="P19" s="25"/>
      <c r="Q19" s="40"/>
      <c r="R19" s="40"/>
      <c r="S19" s="40"/>
      <c r="T19" s="40"/>
      <c r="U19" s="40"/>
      <c r="V19" s="40"/>
      <c r="W19" s="40"/>
      <c r="X19" s="40"/>
      <c r="Y19" s="40"/>
      <c r="Z19" s="21"/>
      <c r="AA19" s="20" t="str">
        <f t="shared" si="2"/>
        <v/>
      </c>
      <c r="AB19" s="19"/>
      <c r="AC19" s="25"/>
      <c r="AD19" s="40"/>
      <c r="AE19" s="40"/>
      <c r="AF19" s="40"/>
      <c r="AG19" s="40"/>
      <c r="AH19" s="40"/>
      <c r="AI19" s="40"/>
      <c r="AJ19" s="40"/>
      <c r="AK19" s="40"/>
      <c r="AL19" s="40"/>
      <c r="AM19" s="21"/>
      <c r="AN19" s="20">
        <f t="shared" si="3"/>
        <v>17</v>
      </c>
      <c r="AO19" s="19" t="str">
        <v>Deubrook</v>
      </c>
      <c r="AP19" s="25">
        <v>188</v>
      </c>
      <c r="AQ19" s="40"/>
      <c r="AR19" s="40"/>
      <c r="AS19" s="40"/>
      <c r="AT19" s="40"/>
      <c r="AU19" s="40"/>
      <c r="AV19" s="40"/>
      <c r="AW19" s="40"/>
      <c r="AX19" s="40"/>
      <c r="AY19" s="40"/>
      <c r="AZ19" s="21"/>
      <c r="BA19" s="22"/>
      <c r="BB19" s="22"/>
      <c r="BC19" s="22"/>
      <c r="BD19" s="22"/>
      <c r="BE19" s="22"/>
      <c r="BF19" s="22"/>
      <c r="BG19" s="22"/>
      <c r="BH19" s="22"/>
      <c r="BI19" s="22"/>
      <c r="BJ19" s="22"/>
      <c r="BK19" s="22"/>
      <c r="BL19" s="22"/>
      <c r="BM19" s="22"/>
      <c r="BN19" s="22"/>
      <c r="BO19" s="22"/>
    </row>
    <row r="20" spans="1:67" s="20" customFormat="1" ht="13" x14ac:dyDescent="0.35">
      <c r="A20" s="20" t="str">
        <f t="shared" si="0"/>
        <v/>
      </c>
      <c r="B20" s="19"/>
      <c r="C20" s="25"/>
      <c r="D20" s="40"/>
      <c r="E20" s="40"/>
      <c r="F20" s="40"/>
      <c r="G20" s="40"/>
      <c r="H20" s="40"/>
      <c r="I20" s="40"/>
      <c r="J20" s="40"/>
      <c r="K20" s="40"/>
      <c r="L20" s="40"/>
      <c r="M20" s="21"/>
      <c r="N20" s="20" t="str">
        <f t="shared" si="1"/>
        <v/>
      </c>
      <c r="O20" s="19"/>
      <c r="P20" s="25"/>
      <c r="Q20" s="40"/>
      <c r="R20" s="40"/>
      <c r="S20" s="40"/>
      <c r="T20" s="40"/>
      <c r="U20" s="40"/>
      <c r="V20" s="40"/>
      <c r="W20" s="40"/>
      <c r="X20" s="40"/>
      <c r="Y20" s="40"/>
      <c r="Z20" s="21"/>
      <c r="AA20" s="20" t="str">
        <f t="shared" si="2"/>
        <v/>
      </c>
      <c r="AB20" s="19"/>
      <c r="AC20" s="25"/>
      <c r="AD20" s="40"/>
      <c r="AE20" s="40"/>
      <c r="AF20" s="40"/>
      <c r="AG20" s="40"/>
      <c r="AH20" s="40"/>
      <c r="AI20" s="40"/>
      <c r="AJ20" s="40"/>
      <c r="AK20" s="40"/>
      <c r="AL20" s="40"/>
      <c r="AM20" s="21"/>
      <c r="AN20" s="20">
        <f t="shared" si="3"/>
        <v>18</v>
      </c>
      <c r="AO20" s="19" t="str">
        <v>Sioux Falls Washington</v>
      </c>
      <c r="AP20" s="25">
        <v>175.5</v>
      </c>
      <c r="AQ20" s="40"/>
      <c r="AR20" s="40"/>
      <c r="AS20" s="40"/>
      <c r="AT20" s="40"/>
      <c r="AU20" s="40"/>
      <c r="AV20" s="40"/>
      <c r="AW20" s="40"/>
      <c r="AX20" s="40"/>
      <c r="AY20" s="40"/>
      <c r="AZ20" s="21"/>
      <c r="BA20" s="22"/>
      <c r="BB20" s="22"/>
      <c r="BC20" s="22"/>
      <c r="BD20" s="22"/>
      <c r="BE20" s="22"/>
      <c r="BF20" s="22"/>
      <c r="BG20" s="22"/>
      <c r="BH20" s="22"/>
      <c r="BI20" s="22"/>
      <c r="BJ20" s="22"/>
      <c r="BK20" s="22"/>
      <c r="BL20" s="22"/>
      <c r="BM20" s="22"/>
      <c r="BN20" s="22"/>
      <c r="BO20" s="22"/>
    </row>
    <row r="21" spans="1:67" s="20" customFormat="1" ht="13" x14ac:dyDescent="0.35">
      <c r="A21" s="20" t="str">
        <f t="shared" si="0"/>
        <v/>
      </c>
      <c r="B21" s="19"/>
      <c r="C21" s="25"/>
      <c r="D21" s="40"/>
      <c r="E21" s="40"/>
      <c r="F21" s="40"/>
      <c r="G21" s="40"/>
      <c r="H21" s="40"/>
      <c r="I21" s="40"/>
      <c r="J21" s="40"/>
      <c r="K21" s="40"/>
      <c r="L21" s="40"/>
      <c r="M21" s="21"/>
      <c r="N21" s="20" t="str">
        <f t="shared" si="1"/>
        <v/>
      </c>
      <c r="O21" s="19"/>
      <c r="P21" s="25"/>
      <c r="Q21" s="40"/>
      <c r="R21" s="40"/>
      <c r="S21" s="40"/>
      <c r="T21" s="40"/>
      <c r="U21" s="40"/>
      <c r="V21" s="40"/>
      <c r="W21" s="40"/>
      <c r="X21" s="40"/>
      <c r="Y21" s="40"/>
      <c r="Z21" s="21"/>
      <c r="AA21" s="20" t="str">
        <f t="shared" si="2"/>
        <v/>
      </c>
      <c r="AB21" s="19"/>
      <c r="AC21" s="25"/>
      <c r="AD21" s="40"/>
      <c r="AE21" s="40"/>
      <c r="AF21" s="40"/>
      <c r="AG21" s="40"/>
      <c r="AH21" s="40"/>
      <c r="AI21" s="40"/>
      <c r="AJ21" s="40"/>
      <c r="AK21" s="40"/>
      <c r="AL21" s="40"/>
      <c r="AM21" s="21"/>
      <c r="AN21" s="20">
        <f t="shared" si="3"/>
        <v>19</v>
      </c>
      <c r="AO21" s="19" t="str">
        <v>Aberdeen Central</v>
      </c>
      <c r="AP21" s="25">
        <v>162</v>
      </c>
      <c r="AQ21" s="40"/>
      <c r="AR21" s="40"/>
      <c r="AS21" s="40"/>
      <c r="AT21" s="40"/>
      <c r="AU21" s="40"/>
      <c r="AV21" s="40"/>
      <c r="AW21" s="40"/>
      <c r="AX21" s="40"/>
      <c r="AY21" s="40"/>
      <c r="AZ21" s="21"/>
      <c r="BA21" s="22"/>
      <c r="BB21" s="22"/>
      <c r="BC21" s="22"/>
      <c r="BD21" s="22"/>
      <c r="BE21" s="22"/>
      <c r="BF21" s="22"/>
      <c r="BG21" s="22"/>
      <c r="BH21" s="22"/>
      <c r="BI21" s="22"/>
      <c r="BJ21" s="22"/>
      <c r="BK21" s="22"/>
      <c r="BL21" s="22"/>
      <c r="BM21" s="22"/>
      <c r="BN21" s="22"/>
      <c r="BO21" s="22"/>
    </row>
    <row r="22" spans="1:67" s="20" customFormat="1" ht="13" x14ac:dyDescent="0.35">
      <c r="A22" s="20" t="str">
        <f t="shared" si="0"/>
        <v/>
      </c>
      <c r="B22" s="19"/>
      <c r="C22" s="25"/>
      <c r="D22" s="40"/>
      <c r="E22" s="40"/>
      <c r="F22" s="40"/>
      <c r="G22" s="40"/>
      <c r="H22" s="40"/>
      <c r="I22" s="40"/>
      <c r="J22" s="40"/>
      <c r="K22" s="40"/>
      <c r="L22" s="40"/>
      <c r="M22" s="21"/>
      <c r="N22" s="20" t="str">
        <f t="shared" si="1"/>
        <v/>
      </c>
      <c r="O22" s="19"/>
      <c r="P22" s="25"/>
      <c r="Q22" s="40"/>
      <c r="R22" s="40"/>
      <c r="S22" s="40"/>
      <c r="T22" s="40"/>
      <c r="U22" s="40"/>
      <c r="V22" s="40"/>
      <c r="W22" s="40"/>
      <c r="X22" s="40"/>
      <c r="Y22" s="40"/>
      <c r="Z22" s="21"/>
      <c r="AA22" s="20" t="str">
        <f t="shared" si="2"/>
        <v/>
      </c>
      <c r="AB22" s="19"/>
      <c r="AC22" s="25"/>
      <c r="AD22" s="40"/>
      <c r="AE22" s="40"/>
      <c r="AF22" s="40"/>
      <c r="AG22" s="40"/>
      <c r="AH22" s="40"/>
      <c r="AI22" s="40"/>
      <c r="AJ22" s="40"/>
      <c r="AK22" s="40"/>
      <c r="AL22" s="40"/>
      <c r="AM22" s="21"/>
      <c r="AN22" s="20" t="str">
        <f t="shared" si="3"/>
        <v/>
      </c>
      <c r="AO22" s="19"/>
      <c r="AP22" s="25"/>
      <c r="AQ22" s="40"/>
      <c r="AR22" s="40"/>
      <c r="AS22" s="40"/>
      <c r="AT22" s="40"/>
      <c r="AU22" s="40"/>
      <c r="AV22" s="40"/>
      <c r="AW22" s="40"/>
      <c r="AX22" s="40"/>
      <c r="AY22" s="40"/>
      <c r="AZ22" s="21"/>
      <c r="BA22" s="22"/>
      <c r="BB22" s="22"/>
      <c r="BC22" s="22"/>
      <c r="BD22" s="22"/>
      <c r="BE22" s="22"/>
      <c r="BF22" s="22"/>
      <c r="BG22" s="22"/>
      <c r="BH22" s="22"/>
      <c r="BI22" s="22"/>
      <c r="BJ22" s="22"/>
      <c r="BK22" s="22"/>
      <c r="BL22" s="22"/>
      <c r="BM22" s="22"/>
      <c r="BN22" s="22"/>
      <c r="BO22" s="22"/>
    </row>
    <row r="23" spans="1:67" s="20" customFormat="1" ht="13" x14ac:dyDescent="0.35">
      <c r="A23" s="20" t="str">
        <f t="shared" si="0"/>
        <v/>
      </c>
      <c r="B23" s="19"/>
      <c r="C23" s="25"/>
      <c r="D23" s="40"/>
      <c r="E23" s="40"/>
      <c r="F23" s="40"/>
      <c r="G23" s="40"/>
      <c r="H23" s="40"/>
      <c r="I23" s="40"/>
      <c r="J23" s="40"/>
      <c r="K23" s="40"/>
      <c r="L23" s="40"/>
      <c r="M23" s="21"/>
      <c r="N23" s="20" t="str">
        <f t="shared" si="1"/>
        <v/>
      </c>
      <c r="O23" s="19"/>
      <c r="P23" s="25"/>
      <c r="Q23" s="40"/>
      <c r="R23" s="40"/>
      <c r="S23" s="40"/>
      <c r="T23" s="40"/>
      <c r="U23" s="40"/>
      <c r="V23" s="40"/>
      <c r="W23" s="40"/>
      <c r="X23" s="40"/>
      <c r="Y23" s="40"/>
      <c r="Z23" s="21"/>
      <c r="AA23" s="20" t="str">
        <f t="shared" si="2"/>
        <v/>
      </c>
      <c r="AB23" s="19"/>
      <c r="AC23" s="25"/>
      <c r="AD23" s="40"/>
      <c r="AE23" s="40"/>
      <c r="AF23" s="40"/>
      <c r="AG23" s="40"/>
      <c r="AH23" s="40"/>
      <c r="AI23" s="40"/>
      <c r="AJ23" s="40"/>
      <c r="AK23" s="40"/>
      <c r="AL23" s="40"/>
      <c r="AM23" s="21"/>
      <c r="AN23" s="20" t="str">
        <f t="shared" si="3"/>
        <v/>
      </c>
      <c r="AO23" s="19"/>
      <c r="AP23" s="25"/>
      <c r="AQ23" s="40"/>
      <c r="AR23" s="40"/>
      <c r="AS23" s="40"/>
      <c r="AT23" s="40"/>
      <c r="AU23" s="40"/>
      <c r="AV23" s="40"/>
      <c r="AW23" s="40"/>
      <c r="AX23" s="40"/>
      <c r="AY23" s="40"/>
      <c r="AZ23" s="21"/>
      <c r="BA23" s="22"/>
      <c r="BB23" s="22"/>
      <c r="BC23" s="22"/>
      <c r="BD23" s="22"/>
      <c r="BE23" s="22"/>
      <c r="BF23" s="22"/>
      <c r="BG23" s="22"/>
      <c r="BH23" s="22"/>
      <c r="BI23" s="22"/>
      <c r="BJ23" s="22"/>
      <c r="BK23" s="22"/>
      <c r="BL23" s="22"/>
      <c r="BM23" s="22"/>
      <c r="BN23" s="22"/>
      <c r="BO23" s="22"/>
    </row>
    <row r="24" spans="1:67" s="20" customFormat="1" ht="13" x14ac:dyDescent="0.35">
      <c r="A24" s="20" t="str">
        <f t="shared" si="0"/>
        <v/>
      </c>
      <c r="B24" s="19"/>
      <c r="C24" s="25"/>
      <c r="D24" s="40"/>
      <c r="E24" s="40"/>
      <c r="F24" s="40"/>
      <c r="G24" s="40"/>
      <c r="H24" s="40"/>
      <c r="I24" s="40"/>
      <c r="J24" s="40"/>
      <c r="K24" s="40"/>
      <c r="L24" s="40"/>
      <c r="M24" s="21"/>
      <c r="N24" s="20" t="str">
        <f t="shared" si="1"/>
        <v/>
      </c>
      <c r="O24" s="19"/>
      <c r="P24" s="25"/>
      <c r="Q24" s="40"/>
      <c r="R24" s="40"/>
      <c r="S24" s="40"/>
      <c r="T24" s="40"/>
      <c r="U24" s="40"/>
      <c r="V24" s="40"/>
      <c r="W24" s="40"/>
      <c r="X24" s="40"/>
      <c r="Y24" s="40"/>
      <c r="Z24" s="21"/>
      <c r="AA24" s="20" t="str">
        <f t="shared" si="2"/>
        <v/>
      </c>
      <c r="AB24" s="19"/>
      <c r="AC24" s="25"/>
      <c r="AD24" s="40"/>
      <c r="AE24" s="40"/>
      <c r="AF24" s="40"/>
      <c r="AG24" s="40"/>
      <c r="AH24" s="40"/>
      <c r="AI24" s="40"/>
      <c r="AJ24" s="40"/>
      <c r="AK24" s="40"/>
      <c r="AL24" s="40"/>
      <c r="AM24" s="21"/>
      <c r="AN24" s="20" t="str">
        <f t="shared" si="3"/>
        <v/>
      </c>
      <c r="AO24" s="19"/>
      <c r="AP24" s="25"/>
      <c r="AQ24" s="40"/>
      <c r="AR24" s="40"/>
      <c r="AS24" s="40"/>
      <c r="AT24" s="40"/>
      <c r="AU24" s="40"/>
      <c r="AV24" s="40"/>
      <c r="AW24" s="40"/>
      <c r="AX24" s="40"/>
      <c r="AY24" s="40"/>
      <c r="AZ24" s="21"/>
      <c r="BA24" s="22"/>
      <c r="BB24" s="22"/>
      <c r="BC24" s="22"/>
      <c r="BD24" s="22"/>
      <c r="BE24" s="22"/>
      <c r="BF24" s="22"/>
      <c r="BG24" s="22"/>
      <c r="BH24" s="22"/>
      <c r="BI24" s="22"/>
      <c r="BJ24" s="22"/>
      <c r="BK24" s="22"/>
      <c r="BL24" s="22"/>
      <c r="BM24" s="22"/>
      <c r="BN24" s="22"/>
      <c r="BO24" s="22"/>
    </row>
    <row r="25" spans="1:67" s="20" customFormat="1" ht="13" x14ac:dyDescent="0.35">
      <c r="A25" s="20" t="str">
        <f t="shared" si="0"/>
        <v/>
      </c>
      <c r="B25" s="19"/>
      <c r="C25" s="25"/>
      <c r="D25" s="40"/>
      <c r="E25" s="40"/>
      <c r="F25" s="40"/>
      <c r="G25" s="40"/>
      <c r="H25" s="40"/>
      <c r="I25" s="40"/>
      <c r="J25" s="40"/>
      <c r="K25" s="40"/>
      <c r="L25" s="40"/>
      <c r="M25" s="21"/>
      <c r="N25" s="20" t="str">
        <f t="shared" si="1"/>
        <v/>
      </c>
      <c r="O25" s="19"/>
      <c r="P25" s="25"/>
      <c r="Q25" s="40"/>
      <c r="R25" s="40"/>
      <c r="S25" s="40"/>
      <c r="T25" s="40"/>
      <c r="U25" s="40"/>
      <c r="V25" s="40"/>
      <c r="W25" s="40"/>
      <c r="X25" s="40"/>
      <c r="Y25" s="40"/>
      <c r="Z25" s="21"/>
      <c r="AA25" s="20" t="str">
        <f t="shared" si="2"/>
        <v/>
      </c>
      <c r="AB25" s="19"/>
      <c r="AC25" s="25"/>
      <c r="AD25" s="40"/>
      <c r="AE25" s="40"/>
      <c r="AF25" s="40"/>
      <c r="AG25" s="40"/>
      <c r="AH25" s="40"/>
      <c r="AI25" s="40"/>
      <c r="AJ25" s="40"/>
      <c r="AK25" s="40"/>
      <c r="AL25" s="40"/>
      <c r="AM25" s="21"/>
      <c r="AN25" s="20" t="str">
        <f t="shared" si="3"/>
        <v/>
      </c>
      <c r="AO25" s="19"/>
      <c r="AP25" s="25"/>
      <c r="AQ25" s="40"/>
      <c r="AR25" s="40"/>
      <c r="AS25" s="40"/>
      <c r="AT25" s="40"/>
      <c r="AU25" s="40"/>
      <c r="AV25" s="40"/>
      <c r="AW25" s="40"/>
      <c r="AX25" s="40"/>
      <c r="AY25" s="40"/>
      <c r="AZ25" s="21"/>
      <c r="BA25" s="22"/>
      <c r="BB25" s="22"/>
      <c r="BC25" s="22"/>
      <c r="BD25" s="22"/>
      <c r="BE25" s="22"/>
      <c r="BF25" s="22"/>
      <c r="BG25" s="22"/>
      <c r="BH25" s="22"/>
      <c r="BI25" s="22"/>
      <c r="BJ25" s="22"/>
      <c r="BK25" s="22"/>
      <c r="BL25" s="22"/>
      <c r="BM25" s="22"/>
      <c r="BN25" s="22"/>
      <c r="BO25" s="22"/>
    </row>
    <row r="26" spans="1:67" s="20" customFormat="1" ht="13" x14ac:dyDescent="0.35">
      <c r="A26" s="20" t="str">
        <f t="shared" si="0"/>
        <v/>
      </c>
      <c r="B26" s="19"/>
      <c r="C26" s="25"/>
      <c r="D26" s="40"/>
      <c r="E26" s="40"/>
      <c r="F26" s="40"/>
      <c r="G26" s="40"/>
      <c r="H26" s="40"/>
      <c r="I26" s="40"/>
      <c r="J26" s="40"/>
      <c r="K26" s="40"/>
      <c r="L26" s="40"/>
      <c r="M26" s="21"/>
      <c r="N26" s="20" t="str">
        <f t="shared" si="1"/>
        <v/>
      </c>
      <c r="O26" s="19"/>
      <c r="P26" s="25"/>
      <c r="Q26" s="40"/>
      <c r="R26" s="40"/>
      <c r="S26" s="40"/>
      <c r="T26" s="40"/>
      <c r="U26" s="40"/>
      <c r="V26" s="40"/>
      <c r="W26" s="40"/>
      <c r="X26" s="40"/>
      <c r="Y26" s="40"/>
      <c r="Z26" s="21"/>
      <c r="AA26" s="20" t="str">
        <f t="shared" si="2"/>
        <v/>
      </c>
      <c r="AB26" s="19"/>
      <c r="AC26" s="25"/>
      <c r="AD26" s="40"/>
      <c r="AE26" s="40"/>
      <c r="AF26" s="40"/>
      <c r="AG26" s="40"/>
      <c r="AH26" s="40"/>
      <c r="AI26" s="40"/>
      <c r="AJ26" s="40"/>
      <c r="AK26" s="40"/>
      <c r="AL26" s="40"/>
      <c r="AM26" s="21"/>
      <c r="AN26" s="20" t="str">
        <f t="shared" si="3"/>
        <v/>
      </c>
      <c r="AO26" s="19"/>
      <c r="AP26" s="25"/>
      <c r="AQ26" s="40"/>
      <c r="AR26" s="40"/>
      <c r="AS26" s="40"/>
      <c r="AT26" s="40"/>
      <c r="AU26" s="40"/>
      <c r="AV26" s="40"/>
      <c r="AW26" s="40"/>
      <c r="AX26" s="40"/>
      <c r="AY26" s="40"/>
      <c r="AZ26" s="21"/>
      <c r="BA26" s="22"/>
      <c r="BB26" s="22"/>
      <c r="BC26" s="22"/>
      <c r="BD26" s="22"/>
      <c r="BE26" s="22"/>
      <c r="BF26" s="22"/>
      <c r="BG26" s="22"/>
      <c r="BH26" s="22"/>
      <c r="BI26" s="22"/>
      <c r="BJ26" s="22"/>
      <c r="BK26" s="22"/>
      <c r="BL26" s="22"/>
      <c r="BM26" s="22"/>
      <c r="BN26" s="22"/>
      <c r="BO26" s="22"/>
    </row>
    <row r="27" spans="1:67" s="20" customFormat="1" ht="13" x14ac:dyDescent="0.35">
      <c r="A27" s="20" t="str">
        <f t="shared" si="0"/>
        <v/>
      </c>
      <c r="B27" s="19"/>
      <c r="C27" s="25"/>
      <c r="D27" s="40"/>
      <c r="E27" s="40"/>
      <c r="F27" s="40"/>
      <c r="G27" s="40"/>
      <c r="H27" s="40"/>
      <c r="I27" s="40"/>
      <c r="J27" s="40"/>
      <c r="K27" s="40"/>
      <c r="L27" s="40"/>
      <c r="M27" s="21"/>
      <c r="N27" s="20" t="str">
        <f t="shared" si="1"/>
        <v/>
      </c>
      <c r="O27" s="19"/>
      <c r="P27" s="25"/>
      <c r="Q27" s="40"/>
      <c r="R27" s="40"/>
      <c r="S27" s="40"/>
      <c r="T27" s="40"/>
      <c r="U27" s="40"/>
      <c r="V27" s="40"/>
      <c r="W27" s="40"/>
      <c r="X27" s="40"/>
      <c r="Y27" s="40"/>
      <c r="Z27" s="21"/>
      <c r="AA27" s="20" t="str">
        <f t="shared" si="2"/>
        <v/>
      </c>
      <c r="AB27" s="19"/>
      <c r="AC27" s="25"/>
      <c r="AD27" s="40"/>
      <c r="AE27" s="40"/>
      <c r="AF27" s="40"/>
      <c r="AG27" s="40"/>
      <c r="AH27" s="40"/>
      <c r="AI27" s="40"/>
      <c r="AJ27" s="40"/>
      <c r="AK27" s="40"/>
      <c r="AL27" s="40"/>
      <c r="AM27" s="21"/>
      <c r="AN27" s="20" t="str">
        <f t="shared" si="3"/>
        <v/>
      </c>
      <c r="AO27" s="19"/>
      <c r="AP27" s="25"/>
      <c r="AQ27" s="40"/>
      <c r="AR27" s="40"/>
      <c r="AS27" s="40"/>
      <c r="AT27" s="40"/>
      <c r="AU27" s="40"/>
      <c r="AV27" s="40"/>
      <c r="AW27" s="40"/>
      <c r="AX27" s="40"/>
      <c r="AY27" s="40"/>
      <c r="AZ27" s="21"/>
      <c r="BA27" s="22"/>
      <c r="BB27" s="22"/>
      <c r="BC27" s="22"/>
      <c r="BD27" s="22"/>
      <c r="BE27" s="22"/>
      <c r="BF27" s="22"/>
      <c r="BG27" s="22"/>
      <c r="BH27" s="22"/>
      <c r="BI27" s="22"/>
      <c r="BJ27" s="22"/>
      <c r="BK27" s="22"/>
      <c r="BL27" s="22"/>
      <c r="BM27" s="22"/>
      <c r="BN27" s="22"/>
      <c r="BO27" s="22"/>
    </row>
    <row r="28" spans="1:67" s="20" customFormat="1" ht="13" x14ac:dyDescent="0.35">
      <c r="A28" s="20" t="str">
        <f t="shared" si="0"/>
        <v/>
      </c>
      <c r="B28" s="19"/>
      <c r="C28" s="25"/>
      <c r="D28" s="40"/>
      <c r="E28" s="40"/>
      <c r="F28" s="40"/>
      <c r="G28" s="40"/>
      <c r="H28" s="40"/>
      <c r="I28" s="40"/>
      <c r="J28" s="40"/>
      <c r="K28" s="40"/>
      <c r="L28" s="40"/>
      <c r="M28" s="21"/>
      <c r="N28" s="20" t="str">
        <f t="shared" si="1"/>
        <v/>
      </c>
      <c r="O28" s="19"/>
      <c r="P28" s="25"/>
      <c r="Q28" s="40"/>
      <c r="R28" s="40"/>
      <c r="S28" s="40"/>
      <c r="T28" s="40"/>
      <c r="U28" s="40"/>
      <c r="V28" s="40"/>
      <c r="W28" s="40"/>
      <c r="X28" s="40"/>
      <c r="Y28" s="40"/>
      <c r="Z28" s="21"/>
      <c r="AA28" s="20" t="str">
        <f t="shared" si="2"/>
        <v/>
      </c>
      <c r="AB28" s="19"/>
      <c r="AC28" s="25"/>
      <c r="AD28" s="40"/>
      <c r="AE28" s="40"/>
      <c r="AF28" s="40"/>
      <c r="AG28" s="40"/>
      <c r="AH28" s="40"/>
      <c r="AI28" s="40"/>
      <c r="AJ28" s="40"/>
      <c r="AK28" s="40"/>
      <c r="AL28" s="40"/>
      <c r="AM28" s="21"/>
      <c r="AN28" s="20" t="str">
        <f t="shared" si="3"/>
        <v/>
      </c>
      <c r="AO28" s="19"/>
      <c r="AP28" s="25"/>
      <c r="AQ28" s="40"/>
      <c r="AR28" s="40"/>
      <c r="AS28" s="40"/>
      <c r="AT28" s="40"/>
      <c r="AU28" s="40"/>
      <c r="AV28" s="40"/>
      <c r="AW28" s="40"/>
      <c r="AX28" s="40"/>
      <c r="AY28" s="40"/>
      <c r="AZ28" s="21"/>
      <c r="BA28" s="22"/>
      <c r="BB28" s="22"/>
      <c r="BC28" s="22"/>
      <c r="BD28" s="22"/>
      <c r="BE28" s="22"/>
      <c r="BF28" s="22"/>
      <c r="BG28" s="22"/>
      <c r="BH28" s="22"/>
      <c r="BI28" s="22"/>
      <c r="BJ28" s="22"/>
      <c r="BK28" s="22"/>
      <c r="BL28" s="22"/>
      <c r="BM28" s="22"/>
      <c r="BN28" s="22"/>
      <c r="BO28" s="22"/>
    </row>
    <row r="29" spans="1:67" s="20" customFormat="1" ht="13" x14ac:dyDescent="0.35">
      <c r="A29" s="20" t="str">
        <f t="shared" si="0"/>
        <v/>
      </c>
      <c r="B29" s="19"/>
      <c r="C29" s="25"/>
      <c r="D29" s="40"/>
      <c r="E29" s="40"/>
      <c r="F29" s="40"/>
      <c r="G29" s="40"/>
      <c r="H29" s="40"/>
      <c r="I29" s="40"/>
      <c r="J29" s="40"/>
      <c r="K29" s="40"/>
      <c r="L29" s="40"/>
      <c r="M29" s="21"/>
      <c r="N29" s="20" t="str">
        <f t="shared" si="1"/>
        <v/>
      </c>
      <c r="O29" s="19"/>
      <c r="P29" s="25"/>
      <c r="Q29" s="40"/>
      <c r="R29" s="40"/>
      <c r="S29" s="40"/>
      <c r="T29" s="40"/>
      <c r="U29" s="40"/>
      <c r="V29" s="40"/>
      <c r="W29" s="40"/>
      <c r="X29" s="40"/>
      <c r="Y29" s="40"/>
      <c r="Z29" s="21"/>
      <c r="AA29" s="20" t="str">
        <f t="shared" si="2"/>
        <v/>
      </c>
      <c r="AB29" s="19"/>
      <c r="AC29" s="25"/>
      <c r="AD29" s="40"/>
      <c r="AE29" s="40"/>
      <c r="AF29" s="40"/>
      <c r="AG29" s="40"/>
      <c r="AH29" s="40"/>
      <c r="AI29" s="40"/>
      <c r="AJ29" s="40"/>
      <c r="AK29" s="40"/>
      <c r="AL29" s="40"/>
      <c r="AM29" s="21"/>
      <c r="AN29" s="20" t="str">
        <f t="shared" si="3"/>
        <v/>
      </c>
      <c r="AO29" s="19"/>
      <c r="AP29" s="25"/>
      <c r="AQ29" s="40"/>
      <c r="AR29" s="40"/>
      <c r="AS29" s="40"/>
      <c r="AT29" s="40"/>
      <c r="AU29" s="40"/>
      <c r="AV29" s="40"/>
      <c r="AW29" s="40"/>
      <c r="AX29" s="40"/>
      <c r="AY29" s="40"/>
      <c r="AZ29" s="21"/>
      <c r="BA29" s="22"/>
      <c r="BB29" s="22"/>
      <c r="BC29" s="22"/>
      <c r="BD29" s="22"/>
      <c r="BE29" s="22"/>
      <c r="BF29" s="22"/>
      <c r="BG29" s="22"/>
      <c r="BH29" s="22"/>
      <c r="BI29" s="22"/>
      <c r="BJ29" s="22"/>
      <c r="BK29" s="22"/>
      <c r="BL29" s="22"/>
      <c r="BM29" s="22"/>
      <c r="BN29" s="22"/>
      <c r="BO29" s="22"/>
    </row>
    <row r="30" spans="1:67" s="20" customFormat="1" ht="13" x14ac:dyDescent="0.35">
      <c r="A30" s="20" t="str">
        <f t="shared" si="0"/>
        <v/>
      </c>
      <c r="B30" s="19"/>
      <c r="C30" s="25"/>
      <c r="D30" s="40"/>
      <c r="E30" s="40"/>
      <c r="F30" s="40"/>
      <c r="G30" s="40"/>
      <c r="H30" s="40"/>
      <c r="I30" s="40"/>
      <c r="J30" s="40"/>
      <c r="K30" s="40"/>
      <c r="L30" s="40"/>
      <c r="M30" s="21"/>
      <c r="N30" s="20" t="str">
        <f t="shared" si="1"/>
        <v/>
      </c>
      <c r="O30" s="19"/>
      <c r="P30" s="25"/>
      <c r="Q30" s="40"/>
      <c r="R30" s="40"/>
      <c r="S30" s="40"/>
      <c r="T30" s="40"/>
      <c r="U30" s="40"/>
      <c r="V30" s="40"/>
      <c r="W30" s="40"/>
      <c r="X30" s="40"/>
      <c r="Y30" s="40"/>
      <c r="Z30" s="21"/>
      <c r="AA30" s="20" t="str">
        <f t="shared" si="2"/>
        <v/>
      </c>
      <c r="AB30" s="19"/>
      <c r="AC30" s="25"/>
      <c r="AD30" s="40"/>
      <c r="AE30" s="40"/>
      <c r="AF30" s="40"/>
      <c r="AG30" s="40"/>
      <c r="AH30" s="40"/>
      <c r="AI30" s="40"/>
      <c r="AJ30" s="40"/>
      <c r="AK30" s="40"/>
      <c r="AL30" s="40"/>
      <c r="AM30" s="21"/>
      <c r="AN30" s="20" t="str">
        <f t="shared" si="3"/>
        <v/>
      </c>
      <c r="AO30" s="19"/>
      <c r="AP30" s="25"/>
      <c r="AQ30" s="40"/>
      <c r="AR30" s="40"/>
      <c r="AS30" s="40"/>
      <c r="AT30" s="40"/>
      <c r="AU30" s="40"/>
      <c r="AV30" s="40"/>
      <c r="AW30" s="40"/>
      <c r="AX30" s="40"/>
      <c r="AY30" s="40"/>
      <c r="AZ30" s="21"/>
      <c r="BA30" s="22"/>
      <c r="BB30" s="22"/>
      <c r="BC30" s="22"/>
      <c r="BD30" s="22"/>
      <c r="BE30" s="22"/>
      <c r="BF30" s="22"/>
      <c r="BG30" s="22"/>
      <c r="BH30" s="22"/>
      <c r="BI30" s="22"/>
      <c r="BJ30" s="22"/>
      <c r="BK30" s="22"/>
      <c r="BL30" s="22"/>
      <c r="BM30" s="22"/>
      <c r="BN30" s="22"/>
      <c r="BO30" s="22"/>
    </row>
    <row r="31" spans="1:67" s="20" customFormat="1" ht="13" x14ac:dyDescent="0.35">
      <c r="A31" s="20" t="str">
        <f t="shared" si="0"/>
        <v/>
      </c>
      <c r="B31" s="19"/>
      <c r="C31" s="25"/>
      <c r="D31" s="40"/>
      <c r="E31" s="40"/>
      <c r="F31" s="40"/>
      <c r="G31" s="40"/>
      <c r="H31" s="40"/>
      <c r="I31" s="40"/>
      <c r="J31" s="40"/>
      <c r="K31" s="40"/>
      <c r="L31" s="40"/>
      <c r="M31" s="21"/>
      <c r="N31" s="20" t="str">
        <f t="shared" si="1"/>
        <v/>
      </c>
      <c r="O31" s="19"/>
      <c r="P31" s="25"/>
      <c r="Q31" s="40"/>
      <c r="R31" s="40"/>
      <c r="S31" s="40"/>
      <c r="T31" s="40"/>
      <c r="U31" s="40"/>
      <c r="V31" s="40"/>
      <c r="W31" s="40"/>
      <c r="X31" s="40"/>
      <c r="Y31" s="40"/>
      <c r="Z31" s="21"/>
      <c r="AA31" s="20" t="str">
        <f t="shared" si="2"/>
        <v/>
      </c>
      <c r="AB31" s="19"/>
      <c r="AC31" s="25"/>
      <c r="AD31" s="40"/>
      <c r="AE31" s="40"/>
      <c r="AF31" s="40"/>
      <c r="AG31" s="40"/>
      <c r="AH31" s="40"/>
      <c r="AI31" s="40"/>
      <c r="AJ31" s="40"/>
      <c r="AK31" s="40"/>
      <c r="AL31" s="40"/>
      <c r="AM31" s="21"/>
      <c r="AN31" s="20" t="str">
        <f t="shared" si="3"/>
        <v/>
      </c>
      <c r="AO31" s="19"/>
      <c r="AP31" s="25"/>
      <c r="AQ31" s="40"/>
      <c r="AR31" s="40"/>
      <c r="AS31" s="40"/>
      <c r="AT31" s="40"/>
      <c r="AU31" s="40"/>
      <c r="AV31" s="40"/>
      <c r="AW31" s="40"/>
      <c r="AX31" s="40"/>
      <c r="AY31" s="40"/>
      <c r="AZ31" s="21"/>
      <c r="BA31" s="22"/>
      <c r="BB31" s="22"/>
      <c r="BC31" s="22"/>
      <c r="BD31" s="22"/>
      <c r="BE31" s="22"/>
      <c r="BF31" s="22"/>
      <c r="BG31" s="22"/>
      <c r="BH31" s="22"/>
      <c r="BI31" s="22"/>
      <c r="BJ31" s="22"/>
      <c r="BK31" s="22"/>
      <c r="BL31" s="22"/>
      <c r="BM31" s="22"/>
      <c r="BN31" s="22"/>
      <c r="BO31" s="22"/>
    </row>
    <row r="32" spans="1:67" s="20" customFormat="1" ht="13" x14ac:dyDescent="0.35">
      <c r="A32" s="20" t="str">
        <f t="shared" si="0"/>
        <v/>
      </c>
      <c r="B32" s="19"/>
      <c r="C32" s="25"/>
      <c r="D32" s="40"/>
      <c r="E32" s="40"/>
      <c r="F32" s="40"/>
      <c r="G32" s="40"/>
      <c r="H32" s="40"/>
      <c r="I32" s="40"/>
      <c r="J32" s="40"/>
      <c r="K32" s="40"/>
      <c r="L32" s="40"/>
      <c r="M32" s="21"/>
      <c r="N32" s="20" t="str">
        <f t="shared" si="1"/>
        <v/>
      </c>
      <c r="O32" s="19"/>
      <c r="P32" s="25"/>
      <c r="Q32" s="40"/>
      <c r="R32" s="40"/>
      <c r="S32" s="40"/>
      <c r="T32" s="40"/>
      <c r="U32" s="40"/>
      <c r="V32" s="40"/>
      <c r="W32" s="40"/>
      <c r="X32" s="40"/>
      <c r="Y32" s="40"/>
      <c r="Z32" s="21"/>
      <c r="AA32" s="20" t="str">
        <f t="shared" si="2"/>
        <v/>
      </c>
      <c r="AB32" s="19"/>
      <c r="AC32" s="25"/>
      <c r="AD32" s="40"/>
      <c r="AE32" s="40"/>
      <c r="AF32" s="40"/>
      <c r="AG32" s="40"/>
      <c r="AH32" s="40"/>
      <c r="AI32" s="40"/>
      <c r="AJ32" s="40"/>
      <c r="AK32" s="40"/>
      <c r="AL32" s="40"/>
      <c r="AM32" s="21"/>
      <c r="AN32" s="20" t="str">
        <f t="shared" si="3"/>
        <v/>
      </c>
      <c r="AO32" s="19"/>
      <c r="AP32" s="25"/>
      <c r="AQ32" s="40"/>
      <c r="AR32" s="40"/>
      <c r="AS32" s="40"/>
      <c r="AT32" s="40"/>
      <c r="AU32" s="40"/>
      <c r="AV32" s="40"/>
      <c r="AW32" s="40"/>
      <c r="AX32" s="40"/>
      <c r="AY32" s="40"/>
      <c r="AZ32" s="21"/>
      <c r="BA32" s="22"/>
      <c r="BB32" s="22"/>
      <c r="BC32" s="22"/>
      <c r="BD32" s="22"/>
      <c r="BE32" s="22"/>
      <c r="BF32" s="22"/>
      <c r="BG32" s="22"/>
      <c r="BH32" s="22"/>
      <c r="BI32" s="22"/>
      <c r="BJ32" s="22"/>
      <c r="BK32" s="22"/>
      <c r="BL32" s="22"/>
      <c r="BM32" s="22"/>
      <c r="BN32" s="22"/>
      <c r="BO32" s="22"/>
    </row>
    <row r="33" spans="1:52" s="30" customFormat="1" x14ac:dyDescent="0.35">
      <c r="A33" s="27"/>
      <c r="B33" s="31"/>
      <c r="C33" s="31"/>
      <c r="D33" s="31"/>
      <c r="E33" s="31"/>
      <c r="F33" s="31"/>
      <c r="G33" s="31"/>
      <c r="H33" s="31"/>
      <c r="I33" s="31"/>
      <c r="J33" s="31"/>
      <c r="K33" s="31"/>
      <c r="L33" s="31"/>
      <c r="M33" s="29"/>
      <c r="N33" s="27"/>
      <c r="O33" s="31"/>
      <c r="P33" s="31"/>
      <c r="Q33" s="31"/>
      <c r="R33" s="31"/>
      <c r="S33" s="31"/>
      <c r="T33" s="31"/>
      <c r="U33" s="31"/>
      <c r="V33" s="31"/>
      <c r="W33" s="31"/>
      <c r="X33" s="31"/>
      <c r="Y33" s="31"/>
      <c r="Z33" s="29"/>
      <c r="AA33" s="27"/>
      <c r="AB33" s="31"/>
      <c r="AC33" s="31"/>
      <c r="AD33" s="31"/>
      <c r="AE33" s="31"/>
      <c r="AF33" s="31"/>
      <c r="AG33" s="31"/>
      <c r="AH33" s="31"/>
      <c r="AI33" s="31"/>
      <c r="AJ33" s="31"/>
      <c r="AK33" s="31"/>
      <c r="AL33" s="31"/>
      <c r="AM33" s="29"/>
      <c r="AN33" s="27"/>
      <c r="AO33" s="31"/>
      <c r="AP33" s="31"/>
      <c r="AQ33" s="31"/>
      <c r="AR33" s="31"/>
      <c r="AS33" s="31"/>
      <c r="AT33" s="31"/>
      <c r="AU33" s="31"/>
      <c r="AV33" s="31"/>
      <c r="AW33" s="31"/>
      <c r="AX33" s="31"/>
      <c r="AY33" s="31"/>
      <c r="AZ33" s="29"/>
    </row>
    <row r="35" spans="1:52" x14ac:dyDescent="0.35">
      <c r="A35" s="63" t="s">
        <v>53</v>
      </c>
      <c r="B35" s="63"/>
      <c r="C35" s="80"/>
      <c r="D35" s="80"/>
      <c r="E35" s="80"/>
      <c r="F35" s="80"/>
      <c r="G35" s="80"/>
      <c r="H35" s="80"/>
      <c r="I35" s="80"/>
      <c r="J35" s="80"/>
      <c r="K35" s="80"/>
      <c r="L35" s="80"/>
      <c r="M35" s="63"/>
      <c r="N35" s="63"/>
      <c r="O35" s="63"/>
      <c r="P35" s="80"/>
      <c r="Q35" s="80"/>
      <c r="R35" s="80"/>
      <c r="S35" s="80"/>
      <c r="T35" s="80"/>
      <c r="U35" s="80"/>
      <c r="V35" s="80"/>
      <c r="W35" s="80"/>
      <c r="X35" s="80"/>
      <c r="Y35" s="80"/>
      <c r="Z35" s="63"/>
      <c r="AA35" s="63"/>
      <c r="AB35" s="63"/>
      <c r="AC35" s="80"/>
      <c r="AD35" s="80"/>
      <c r="AE35" s="80"/>
      <c r="AF35" s="80"/>
      <c r="AG35" s="80"/>
      <c r="AH35" s="80"/>
      <c r="AI35" s="80"/>
      <c r="AJ35" s="80"/>
      <c r="AK35" s="80"/>
      <c r="AL35" s="80"/>
      <c r="AM35" s="63"/>
      <c r="AN35" s="63"/>
      <c r="AO35" s="63"/>
      <c r="AP35" s="80"/>
      <c r="AQ35" s="80"/>
      <c r="AR35" s="80"/>
      <c r="AS35" s="80"/>
      <c r="AT35" s="80"/>
      <c r="AU35" s="80"/>
      <c r="AV35" s="80"/>
      <c r="AW35" s="80"/>
      <c r="AX35" s="80"/>
      <c r="AY35" s="80"/>
      <c r="AZ35" s="63"/>
    </row>
    <row r="36" spans="1:52" x14ac:dyDescent="0.35">
      <c r="A36" s="23" t="s">
        <v>49</v>
      </c>
      <c r="B36" s="100" t="s">
        <v>60</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row>
    <row r="37" spans="1:52" x14ac:dyDescent="0.35">
      <c r="A37" s="23" t="s">
        <v>50</v>
      </c>
      <c r="B37" s="100" t="s">
        <v>54</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row>
    <row r="38" spans="1:52" x14ac:dyDescent="0.35">
      <c r="A38" s="23" t="s">
        <v>51</v>
      </c>
      <c r="B38" s="100" t="s">
        <v>63</v>
      </c>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row>
    <row r="39" spans="1:52" x14ac:dyDescent="0.35">
      <c r="A39" s="23" t="s">
        <v>52</v>
      </c>
      <c r="B39" s="100" t="s">
        <v>77</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row>
    <row r="40" spans="1:52" x14ac:dyDescent="0.35">
      <c r="A40" s="23" t="s">
        <v>55</v>
      </c>
      <c r="B40" s="100" t="s">
        <v>64</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row>
    <row r="41" spans="1:52" x14ac:dyDescent="0.35">
      <c r="A41" s="23" t="s">
        <v>56</v>
      </c>
      <c r="B41" s="100" t="s">
        <v>65</v>
      </c>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row>
    <row r="42" spans="1:52" x14ac:dyDescent="0.35">
      <c r="A42" s="23" t="s">
        <v>57</v>
      </c>
      <c r="B42" s="100" t="s">
        <v>66</v>
      </c>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row>
    <row r="43" spans="1:52" x14ac:dyDescent="0.35">
      <c r="A43" s="23" t="s">
        <v>58</v>
      </c>
      <c r="B43" s="100" t="s">
        <v>67</v>
      </c>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row>
    <row r="44" spans="1:52" x14ac:dyDescent="0.35">
      <c r="A44" s="23" t="s">
        <v>59</v>
      </c>
      <c r="B44" s="100" t="s">
        <v>68</v>
      </c>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row>
  </sheetData>
  <sheetProtection algorithmName="SHA-512" hashValue="YvGhH+E1gn+88sSm9LLzWYE0o9z6Z0MAXL72JQhbMtTHDA1jFaqEbs7BZJ9Sdo//Z7bdY0kaP6lez2g6SOURWg==" saltValue="7mAi0Pe1+L3kIuB5p+B4EA==" spinCount="100000" sheet="1" objects="1" scenarios="1" selectLockedCells="1"/>
  <mergeCells count="13">
    <mergeCell ref="B42:AZ42"/>
    <mergeCell ref="B43:AZ43"/>
    <mergeCell ref="B44:AZ44"/>
    <mergeCell ref="B37:AZ37"/>
    <mergeCell ref="B38:AZ38"/>
    <mergeCell ref="B39:AZ39"/>
    <mergeCell ref="B40:AZ40"/>
    <mergeCell ref="B41:AZ41"/>
    <mergeCell ref="A1:L1"/>
    <mergeCell ref="N1:Y1"/>
    <mergeCell ref="AA1:AL1"/>
    <mergeCell ref="AN1:AY1"/>
    <mergeCell ref="B36:AZ36"/>
  </mergeCells>
  <phoneticPr fontId="22" type="noConversion"/>
  <conditionalFormatting sqref="A3:A32 N3:N32 Z3:AA32 AN3:AN32">
    <cfRule type="expression" dxfId="10" priority="10">
      <formula>AND(A3&lt;&gt;"",COUNTIF(A$3:A$32, A3)&gt;1)</formula>
    </cfRule>
  </conditionalFormatting>
  <conditionalFormatting sqref="D3:L32">
    <cfRule type="expression" dxfId="9" priority="1">
      <formula>AND($A3&lt;&gt;"",COUNTIF($A$3:$A$32, $A3)&gt;1)</formula>
    </cfRule>
  </conditionalFormatting>
  <conditionalFormatting sqref="Q3:Y32">
    <cfRule type="expression" dxfId="8" priority="2">
      <formula>AND($N3&lt;&gt;"",COUNTIF($N$3:$N$32, $N3)&gt;1)</formula>
    </cfRule>
  </conditionalFormatting>
  <conditionalFormatting sqref="AD3:AL32">
    <cfRule type="expression" dxfId="7" priority="3">
      <formula>AND($AA3&lt;&gt;"",COUNTIF($AA$3:$AA$32, $AA3)&gt;1)</formula>
    </cfRule>
  </conditionalFormatting>
  <conditionalFormatting sqref="AQ3:AY32">
    <cfRule type="expression" dxfId="6" priority="4">
      <formula>AND($AN3&lt;&gt;"",COUNTIF($AN$3:$AN$32, $AN3)&gt;1)</formula>
    </cfRule>
  </conditionalFormatting>
  <pageMargins left="0.25" right="0.25"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1E121-6CC2-4AA6-8910-D0CFA5CB4067}">
  <sheetPr codeName="Sheet5"/>
  <dimension ref="A1:AX44"/>
  <sheetViews>
    <sheetView topLeftCell="P1" zoomScale="143" workbookViewId="0">
      <selection activeCell="R15" sqref="R15"/>
    </sheetView>
  </sheetViews>
  <sheetFormatPr defaultRowHeight="14.5" x14ac:dyDescent="0.35"/>
  <cols>
    <col min="1" max="1" width="5.81640625" style="68" bestFit="1" customWidth="1"/>
    <col min="2" max="2" width="36.453125" style="2" customWidth="1"/>
    <col min="3" max="3" width="6.1796875" style="1" customWidth="1"/>
    <col min="4" max="7" width="4.1796875" style="24" hidden="1" customWidth="1"/>
    <col min="8" max="8" width="2.7265625" customWidth="1"/>
    <col min="9" max="9" width="5.81640625" style="68" bestFit="1" customWidth="1"/>
    <col min="10" max="10" width="36.453125" style="2" customWidth="1"/>
    <col min="11" max="11" width="6.1796875" style="1" bestFit="1" customWidth="1"/>
    <col min="12" max="15" width="4.1796875" style="24" hidden="1" customWidth="1"/>
    <col min="16" max="16" width="2.7265625" style="1" customWidth="1"/>
    <col min="17" max="17" width="5.81640625" style="68" bestFit="1" customWidth="1"/>
    <col min="18" max="18" width="36.453125" style="2" customWidth="1"/>
    <col min="19" max="19" width="6.1796875" style="1" bestFit="1" customWidth="1"/>
    <col min="20" max="23" width="4.1796875" style="24" hidden="1" customWidth="1"/>
    <col min="24" max="24" width="2.7265625" customWidth="1"/>
    <col min="25" max="25" width="5.81640625" style="68" bestFit="1" customWidth="1"/>
    <col min="26" max="26" width="36.453125" style="2" customWidth="1"/>
    <col min="27" max="27" width="8.26953125" style="1" bestFit="1" customWidth="1"/>
    <col min="28" max="28" width="4.453125" style="1" bestFit="1" customWidth="1"/>
    <col min="29" max="29" width="5" style="1" bestFit="1" customWidth="1"/>
    <col min="30" max="30" width="5.453125" style="68" bestFit="1" customWidth="1"/>
    <col min="31" max="31" width="5.453125" style="24" hidden="1" customWidth="1"/>
    <col min="32" max="34" width="4.1796875" style="24" hidden="1" customWidth="1"/>
    <col min="35" max="35" width="2.7265625" customWidth="1"/>
  </cols>
  <sheetData>
    <row r="1" spans="1:50" s="4" customFormat="1" ht="16" x14ac:dyDescent="0.4">
      <c r="A1" s="101" t="s">
        <v>3</v>
      </c>
      <c r="B1" s="101"/>
      <c r="C1" s="101"/>
      <c r="D1" s="59"/>
      <c r="E1" s="59"/>
      <c r="F1" s="59"/>
      <c r="G1" s="59"/>
      <c r="H1" s="3"/>
      <c r="I1" s="101" t="s">
        <v>4</v>
      </c>
      <c r="J1" s="101"/>
      <c r="K1" s="101"/>
      <c r="L1" s="59"/>
      <c r="M1" s="59"/>
      <c r="N1" s="59"/>
      <c r="O1" s="59"/>
      <c r="P1" s="14"/>
      <c r="Q1" s="101" t="s">
        <v>5</v>
      </c>
      <c r="R1" s="101"/>
      <c r="S1" s="101"/>
      <c r="T1" s="59"/>
      <c r="U1" s="59"/>
      <c r="V1" s="59"/>
      <c r="W1" s="59"/>
      <c r="X1" s="3"/>
      <c r="Y1" s="101" t="s">
        <v>27</v>
      </c>
      <c r="Z1" s="101"/>
      <c r="AA1" s="101"/>
      <c r="AB1" s="101"/>
      <c r="AC1" s="101"/>
      <c r="AD1" s="101"/>
      <c r="AE1" s="101"/>
      <c r="AF1" s="101"/>
      <c r="AG1" s="101"/>
      <c r="AH1" s="101"/>
      <c r="AI1" s="3"/>
    </row>
    <row r="2" spans="1:50" x14ac:dyDescent="0.35">
      <c r="A2" s="66" t="s">
        <v>16</v>
      </c>
      <c r="B2" s="36" t="s">
        <v>0</v>
      </c>
      <c r="C2" s="37" t="s">
        <v>9</v>
      </c>
      <c r="D2" s="35" t="s">
        <v>49</v>
      </c>
      <c r="E2" s="35" t="s">
        <v>50</v>
      </c>
      <c r="F2" s="35" t="s">
        <v>51</v>
      </c>
      <c r="G2" s="35" t="s">
        <v>52</v>
      </c>
      <c r="H2" s="38"/>
      <c r="I2" s="66" t="s">
        <v>16</v>
      </c>
      <c r="J2" s="36" t="s">
        <v>0</v>
      </c>
      <c r="K2" s="37" t="s">
        <v>9</v>
      </c>
      <c r="L2" s="35" t="s">
        <v>49</v>
      </c>
      <c r="M2" s="35" t="s">
        <v>50</v>
      </c>
      <c r="N2" s="35" t="s">
        <v>51</v>
      </c>
      <c r="O2" s="35" t="s">
        <v>52</v>
      </c>
      <c r="P2" s="39"/>
      <c r="Q2" s="66" t="s">
        <v>16</v>
      </c>
      <c r="R2" s="36" t="s">
        <v>0</v>
      </c>
      <c r="S2" s="37" t="s">
        <v>9</v>
      </c>
      <c r="T2" s="35" t="s">
        <v>49</v>
      </c>
      <c r="U2" s="35" t="s">
        <v>50</v>
      </c>
      <c r="V2" s="35" t="s">
        <v>51</v>
      </c>
      <c r="W2" s="35" t="s">
        <v>52</v>
      </c>
      <c r="X2" s="38"/>
      <c r="Y2" s="66" t="s">
        <v>16</v>
      </c>
      <c r="Z2" s="36" t="s">
        <v>0</v>
      </c>
      <c r="AA2" s="37" t="s">
        <v>3</v>
      </c>
      <c r="AB2" s="37" t="s">
        <v>4</v>
      </c>
      <c r="AC2" s="37" t="s">
        <v>5</v>
      </c>
      <c r="AD2" s="66" t="s">
        <v>7</v>
      </c>
      <c r="AE2" s="35" t="s">
        <v>49</v>
      </c>
      <c r="AF2" s="35" t="s">
        <v>50</v>
      </c>
      <c r="AG2" s="35" t="s">
        <v>51</v>
      </c>
      <c r="AH2" s="35" t="s">
        <v>52</v>
      </c>
      <c r="AI2" s="43"/>
    </row>
    <row r="3" spans="1:50" s="8" customFormat="1" ht="13" x14ac:dyDescent="0.3">
      <c r="A3" s="64">
        <f>IF(OR(B3="", B3="N/A"), "",
 1 + COUNTIFS(C$3:C$32, "&gt;"&amp;C3)
   + COUNTIFS(C$3:C$32, C3, D$3:D$32, "&gt;"&amp;D3)
   + COUNTIFS(C$3:C$32, C3, D$3:D$32, D3, E$3:E$32, "&gt;"&amp;E3)
   + COUNTIFS(C$3:C$32, C3, D$3:D$32, D3, E$3:E$32, E3, F$3:F$32, "&gt;"&amp;F3)
   + COUNTIFS(C$3:C$32, C3, D$3:D$32, D3, E$3:E$32, E3, F$3:F$32, F3, G$3:G$32, "&lt;"&amp;G3)
)</f>
        <v>1</v>
      </c>
      <c r="B3" s="19" t="str" cm="1">
        <f t="array" ref="B3:G14">IF('DN-Ties'!B3="N/A","N/A",_xlfn._xlws.FILTER(_xlfn._xlws.SORT('DN-Ties'!B3:G32,{2,3,4,5,6},{-1,-1,-1,-1,1}),'DN-Ties'!B3:B32&lt;&gt;""))</f>
        <v>Harrisburg</v>
      </c>
      <c r="C3" s="41">
        <v>272.5</v>
      </c>
      <c r="D3" s="25">
        <v>0</v>
      </c>
      <c r="E3" s="25">
        <v>0</v>
      </c>
      <c r="F3" s="25">
        <v>0</v>
      </c>
      <c r="G3" s="25">
        <v>0</v>
      </c>
      <c r="H3" s="9"/>
      <c r="I3" s="64">
        <f>IF(OR(J3="", J3="N/A"), "",
 1 + COUNTIFS(K$3:K$32, "&gt;"&amp;K3)
   + COUNTIFS(K$3:K$32, K3, L$3:L$32, "&gt;"&amp;L3)
   + COUNTIFS(K$3:K$32, K3, L$3:L$32, L3, M$3:M$32, "&gt;"&amp;M3)
   + COUNTIFS(K$3:K$32, K3, L$3:L$32, L3, M$3:M$32, M3, N$3:N$32, "&gt;"&amp;N3)
   + COUNTIFS(K$3:K$32, K3, L$3:L$32, L3, M$3:M$32, M3, N$3:N$32, N3, O$3:O$32, "&lt;"&amp;O3)
)</f>
        <v>1</v>
      </c>
      <c r="J3" s="19" t="str" cm="1">
        <f t="array" ref="J3:O11">IF('DN-Ties'!J3="N/A","N/A",_xlfn._xlws.FILTER(_xlfn._xlws.SORT('DN-Ties'!J3:O32,{2,3,4,5,6},{-1,-1,-1,-1,1}),'DN-Ties'!J3:J32&lt;&gt;""))</f>
        <v>Brandon Valley</v>
      </c>
      <c r="K3" s="41">
        <v>280</v>
      </c>
      <c r="L3" s="25">
        <v>0</v>
      </c>
      <c r="M3" s="25">
        <v>0</v>
      </c>
      <c r="N3" s="25">
        <v>0</v>
      </c>
      <c r="O3" s="25">
        <v>0</v>
      </c>
      <c r="P3" s="11"/>
      <c r="Q3" s="64">
        <f>IF(OR(R3="", R3="N/A"), "",
 1 + COUNTIFS(S$3:S$32, "&gt;"&amp;S3)
   + COUNTIFS(S$3:S$32, S3, T$3:T$32, "&gt;"&amp;T3)
   + COUNTIFS(S$3:S$32, S3, T$3:T$32, T3, U$3:U$32, "&gt;"&amp;U3)
   + COUNTIFS(S$3:S$32, S3, T$3:T$32, T3, U$3:U$32, U3, V$3:V$32, "&gt;"&amp;V3)
   + COUNTIFS(S$3:S$32, S3, T$3:T$32, T3, U$3:U$32, U3, V$3:V$32, V3, W$3:W$32, "&lt;"&amp;W3)
)</f>
        <v>1</v>
      </c>
      <c r="R3" s="19" t="str" cm="1">
        <f t="array" ref="R3:W13">IF('DN-Ties'!R3="N/A","N/A",_xlfn._xlws.FILTER(_xlfn._xlws.SORT('DN-Ties'!R3:W32,{2,3,4,5,6},{-1,-1,-1,-1,1}),'DN-Ties'!R3:R32&lt;&gt;""))</f>
        <v>Brandon Valley</v>
      </c>
      <c r="S3" s="41">
        <v>280.5</v>
      </c>
      <c r="T3" s="25">
        <v>0</v>
      </c>
      <c r="U3" s="25">
        <v>0</v>
      </c>
      <c r="V3" s="25">
        <v>0</v>
      </c>
      <c r="W3" s="25">
        <v>0</v>
      </c>
      <c r="X3" s="42"/>
      <c r="Y3" s="64">
        <f>IF(OR(Z3="", Z3="N/A"), "",
 1 + COUNTIFS(AD$3:AD$32, "&gt;"&amp;AD3)
   + COUNTIFS(AD$3:AD$32, AD3, AE$3:AE$32, "&gt;"&amp;AE3)
   + COUNTIFS(AD$3:AD$32, AD3, AE$3:AE$32, AE3, AF$3:AF$32, "&gt;"&amp;AF3)
   + COUNTIFS(AD$3:AD$32, AD3, AE$3:AE$32, AE3, AF$3:AF$32, AF3, AG$3:AG$32, "&gt;"&amp;AG3)
   + COUNTIFS(AD$3:AD$32, AD3, AE$3:AE$32, AE3, AF$3:AF$32, AF3, AG$3:AG$32, AG3, AH$3:AH$32, "&lt;"&amp;AH3)
)</f>
        <v>1</v>
      </c>
      <c r="Z3" s="12" t="str" cm="1">
        <f t="array" ref="Z3:AH18">IFERROR(_xlfn.CHOOSECOLS(_xlfn._xlws.SORT(_xlfn._xlws.FILTER('DN-Ties'!$AG3:$AR$32,('DN-Ties'!$AG$3:$AG$32&lt;&gt;"")*('DN-Ties'!$AN3:$AN32&lt;&gt;""),"N/A"),{8,9,10,11,12},{-1,-1,-1,-1,1}),1,3,5,7,8,9,10,11,12),"N/A")</f>
        <v>Brandon Valley</v>
      </c>
      <c r="AA3" s="10" t="str">
        <v>-</v>
      </c>
      <c r="AB3" s="10">
        <v>20</v>
      </c>
      <c r="AC3" s="10">
        <v>20</v>
      </c>
      <c r="AD3" s="64">
        <v>40</v>
      </c>
      <c r="AE3" s="25">
        <v>0</v>
      </c>
      <c r="AF3" s="25">
        <v>0</v>
      </c>
      <c r="AG3" s="25">
        <v>0</v>
      </c>
      <c r="AH3" s="25">
        <v>0</v>
      </c>
      <c r="AI3" s="9"/>
    </row>
    <row r="4" spans="1:50" s="8" customFormat="1" ht="13" x14ac:dyDescent="0.3">
      <c r="A4" s="64">
        <f t="shared" ref="A4:A32" si="0">IF(OR(B4="", B4="N/A"), "",
 1 + COUNTIFS(C$3:C$32, "&gt;"&amp;C4)
   + COUNTIFS(C$3:C$32, C4, D$3:D$32, "&gt;"&amp;D4)
   + COUNTIFS(C$3:C$32, C4, D$3:D$32, D4, E$3:E$32, "&gt;"&amp;E4)
   + COUNTIFS(C$3:C$32, C4, D$3:D$32, D4, E$3:E$32, E4, F$3:F$32, "&gt;"&amp;F4)
   + COUNTIFS(C$3:C$32, C4, D$3:D$32, D4, E$3:E$32, E4, F$3:F$32, F4, G$3:G$32, "&lt;"&amp;G4)
)</f>
        <v>2</v>
      </c>
      <c r="B4" s="12" t="str">
        <v>Sioux Falls Jefferson</v>
      </c>
      <c r="C4" s="41">
        <v>268.5</v>
      </c>
      <c r="D4" s="25">
        <v>0</v>
      </c>
      <c r="E4" s="25">
        <v>0</v>
      </c>
      <c r="F4" s="25">
        <v>0</v>
      </c>
      <c r="G4" s="25">
        <v>0</v>
      </c>
      <c r="H4" s="9"/>
      <c r="I4" s="64">
        <f t="shared" ref="I4:I32" si="1">IF(OR(J4="", J4="N/A"), "",
 1 + COUNTIFS(K$3:K$32, "&gt;"&amp;K4)
   + COUNTIFS(K$3:K$32, K4, L$3:L$32, "&gt;"&amp;L4)
   + COUNTIFS(K$3:K$32, K4, L$3:L$32, L4, M$3:M$32, "&gt;"&amp;M4)
   + COUNTIFS(K$3:K$32, K4, L$3:L$32, L4, M$3:M$32, M4, N$3:N$32, "&gt;"&amp;N4)
   + COUNTIFS(K$3:K$32, K4, L$3:L$32, L4, M$3:M$32, M4, N$3:N$32, N4, O$3:O$32, "&lt;"&amp;O4)
)</f>
        <v>2</v>
      </c>
      <c r="J4" s="12" t="str">
        <v>Dakota Valley</v>
      </c>
      <c r="K4" s="41">
        <v>275.5</v>
      </c>
      <c r="L4" s="25">
        <v>0</v>
      </c>
      <c r="M4" s="25">
        <v>0</v>
      </c>
      <c r="N4" s="25">
        <v>0</v>
      </c>
      <c r="O4" s="25">
        <v>0</v>
      </c>
      <c r="P4" s="11"/>
      <c r="Q4" s="64">
        <f t="shared" ref="Q4:Q32" si="2">IF(OR(R4="", R4="N/A"), "",
 1 + COUNTIFS(S$3:S$32, "&gt;"&amp;S4)
   + COUNTIFS(S$3:S$32, S4, T$3:T$32, "&gt;"&amp;T4)
   + COUNTIFS(S$3:S$32, S4, T$3:T$32, T4, U$3:U$32, "&gt;"&amp;U4)
   + COUNTIFS(S$3:S$32, S4, T$3:T$32, T4, U$3:U$32, U4, V$3:V$32, "&gt;"&amp;V4)
   + COUNTIFS(S$3:S$32, S4, T$3:T$32, T4, U$3:U$32, U4, V$3:V$32, V4, W$3:W$32, "&lt;"&amp;W4)
)</f>
        <v>2</v>
      </c>
      <c r="R4" s="12" t="str">
        <v>Dakota Valley</v>
      </c>
      <c r="S4" s="41">
        <v>278.5</v>
      </c>
      <c r="T4" s="25">
        <v>0</v>
      </c>
      <c r="U4" s="25">
        <v>0</v>
      </c>
      <c r="V4" s="25">
        <v>0</v>
      </c>
      <c r="W4" s="25">
        <v>0</v>
      </c>
      <c r="X4" s="42"/>
      <c r="Y4" s="64">
        <f t="shared" ref="Y4:Y32" si="3">IF(OR(Z4="", Z4="N/A"), "",
 1 + COUNTIFS(AD$3:AD$32, "&gt;"&amp;AD4)
   + COUNTIFS(AD$3:AD$32, AD4, AE$3:AE$32, "&gt;"&amp;AE4)
   + COUNTIFS(AD$3:AD$32, AD4, AE$3:AE$32, AE4, AF$3:AF$32, "&gt;"&amp;AF4)
   + COUNTIFS(AD$3:AD$32, AD4, AE$3:AE$32, AE4, AF$3:AF$32, AF4, AG$3:AG$32, "&gt;"&amp;AG4)
   + COUNTIFS(AD$3:AD$32, AD4, AE$3:AE$32, AE4, AF$3:AF$32, AF4, AG$3:AG$32, AG4, AH$3:AH$32, "&lt;"&amp;AH4)
)</f>
        <v>2</v>
      </c>
      <c r="Z4" s="12" t="str">
        <v>Dakota Valley</v>
      </c>
      <c r="AA4" s="10" t="str">
        <v>-</v>
      </c>
      <c r="AB4" s="10">
        <v>19</v>
      </c>
      <c r="AC4" s="10">
        <v>19</v>
      </c>
      <c r="AD4" s="64">
        <v>38</v>
      </c>
      <c r="AE4" s="25">
        <v>274.5</v>
      </c>
      <c r="AF4" s="25">
        <v>0</v>
      </c>
      <c r="AG4" s="25">
        <v>0</v>
      </c>
      <c r="AH4" s="25">
        <v>0</v>
      </c>
      <c r="AI4" s="9"/>
    </row>
    <row r="5" spans="1:50" s="8" customFormat="1" ht="13" x14ac:dyDescent="0.3">
      <c r="A5" s="64">
        <f t="shared" si="0"/>
        <v>3</v>
      </c>
      <c r="B5" s="12" t="str">
        <v>Sioux Falls Washington</v>
      </c>
      <c r="C5" s="41">
        <v>263</v>
      </c>
      <c r="D5" s="25">
        <v>0</v>
      </c>
      <c r="E5" s="25">
        <v>0</v>
      </c>
      <c r="F5" s="25">
        <v>0</v>
      </c>
      <c r="G5" s="25">
        <v>0</v>
      </c>
      <c r="H5" s="9"/>
      <c r="I5" s="64">
        <f t="shared" si="1"/>
        <v>3</v>
      </c>
      <c r="J5" s="12" t="str">
        <v>Harrisburg</v>
      </c>
      <c r="K5" s="41">
        <v>256.5</v>
      </c>
      <c r="L5" s="25">
        <v>0</v>
      </c>
      <c r="M5" s="25">
        <v>0</v>
      </c>
      <c r="N5" s="25">
        <v>0</v>
      </c>
      <c r="O5" s="25">
        <v>0</v>
      </c>
      <c r="P5" s="11"/>
      <c r="Q5" s="64">
        <f t="shared" si="2"/>
        <v>3</v>
      </c>
      <c r="R5" s="12" t="str">
        <v>Yankton</v>
      </c>
      <c r="S5" s="41">
        <v>259.5</v>
      </c>
      <c r="T5" s="25">
        <v>0</v>
      </c>
      <c r="U5" s="25">
        <v>0</v>
      </c>
      <c r="V5" s="25">
        <v>0</v>
      </c>
      <c r="W5" s="25">
        <v>0</v>
      </c>
      <c r="X5" s="42"/>
      <c r="Y5" s="64">
        <f t="shared" si="3"/>
        <v>3</v>
      </c>
      <c r="Z5" s="12" t="str">
        <v>Harrisburg</v>
      </c>
      <c r="AA5" s="10">
        <v>20</v>
      </c>
      <c r="AB5" s="10">
        <v>18</v>
      </c>
      <c r="AC5" s="10" t="str">
        <v>-</v>
      </c>
      <c r="AD5" s="64">
        <v>38</v>
      </c>
      <c r="AE5" s="25">
        <v>260.5</v>
      </c>
      <c r="AF5" s="25">
        <v>0</v>
      </c>
      <c r="AG5" s="25">
        <v>0</v>
      </c>
      <c r="AH5" s="25">
        <v>0</v>
      </c>
      <c r="AI5" s="9"/>
    </row>
    <row r="6" spans="1:50" s="8" customFormat="1" ht="13" x14ac:dyDescent="0.3">
      <c r="A6" s="64">
        <f t="shared" si="0"/>
        <v>4</v>
      </c>
      <c r="B6" s="12" t="str">
        <v>Sioux Falls Lincoln</v>
      </c>
      <c r="C6" s="41">
        <v>257.5</v>
      </c>
      <c r="D6" s="25">
        <v>0</v>
      </c>
      <c r="E6" s="25">
        <v>0</v>
      </c>
      <c r="F6" s="25">
        <v>0</v>
      </c>
      <c r="G6" s="25">
        <v>0</v>
      </c>
      <c r="H6" s="9"/>
      <c r="I6" s="64">
        <f t="shared" si="1"/>
        <v>4</v>
      </c>
      <c r="J6" s="12" t="str">
        <v>O'Gorman</v>
      </c>
      <c r="K6" s="41">
        <v>245</v>
      </c>
      <c r="L6" s="25">
        <v>0</v>
      </c>
      <c r="M6" s="25">
        <v>0</v>
      </c>
      <c r="N6" s="25">
        <v>0</v>
      </c>
      <c r="O6" s="25">
        <v>0</v>
      </c>
      <c r="P6" s="11"/>
      <c r="Q6" s="64">
        <f t="shared" si="2"/>
        <v>4</v>
      </c>
      <c r="R6" s="12" t="str">
        <v>Sioux Falls Jefferson</v>
      </c>
      <c r="S6" s="41">
        <v>256.5</v>
      </c>
      <c r="T6" s="25">
        <v>0</v>
      </c>
      <c r="U6" s="25">
        <v>0</v>
      </c>
      <c r="V6" s="25">
        <v>0</v>
      </c>
      <c r="W6" s="25">
        <v>0</v>
      </c>
      <c r="X6" s="42"/>
      <c r="Y6" s="64">
        <f t="shared" si="3"/>
        <v>4</v>
      </c>
      <c r="Z6" s="12" t="str">
        <v>Sioux Falls Jefferson</v>
      </c>
      <c r="AA6" s="10">
        <v>19</v>
      </c>
      <c r="AB6" s="10" t="str">
        <v>-</v>
      </c>
      <c r="AC6" s="10">
        <v>17</v>
      </c>
      <c r="AD6" s="64">
        <v>36</v>
      </c>
      <c r="AE6" s="25">
        <v>0</v>
      </c>
      <c r="AF6" s="25">
        <v>0</v>
      </c>
      <c r="AG6" s="25">
        <v>0</v>
      </c>
      <c r="AH6" s="25">
        <v>0</v>
      </c>
      <c r="AI6" s="9"/>
    </row>
    <row r="7" spans="1:50" s="8" customFormat="1" ht="13" x14ac:dyDescent="0.3">
      <c r="A7" s="64">
        <f t="shared" si="0"/>
        <v>5</v>
      </c>
      <c r="B7" s="12" t="str">
        <v>Rapid City Central</v>
      </c>
      <c r="C7" s="41">
        <v>245</v>
      </c>
      <c r="D7" s="25">
        <v>0</v>
      </c>
      <c r="E7" s="25">
        <v>0</v>
      </c>
      <c r="F7" s="25">
        <v>0</v>
      </c>
      <c r="G7" s="25">
        <v>0</v>
      </c>
      <c r="H7" s="9"/>
      <c r="I7" s="64">
        <f t="shared" si="1"/>
        <v>5</v>
      </c>
      <c r="J7" s="12" t="str">
        <v>Yankton</v>
      </c>
      <c r="K7" s="41">
        <v>244.5</v>
      </c>
      <c r="L7" s="25">
        <v>0</v>
      </c>
      <c r="M7" s="25">
        <v>0</v>
      </c>
      <c r="N7" s="25">
        <v>0</v>
      </c>
      <c r="O7" s="25">
        <v>0</v>
      </c>
      <c r="P7" s="11"/>
      <c r="Q7" s="64">
        <f t="shared" si="2"/>
        <v>5</v>
      </c>
      <c r="R7" s="12" t="str">
        <v>Sioux Falls Washington</v>
      </c>
      <c r="S7" s="41">
        <v>245.5</v>
      </c>
      <c r="T7" s="25">
        <v>0</v>
      </c>
      <c r="U7" s="25">
        <v>0</v>
      </c>
      <c r="V7" s="25">
        <v>0</v>
      </c>
      <c r="W7" s="25">
        <v>0</v>
      </c>
      <c r="X7" s="42"/>
      <c r="Y7" s="64">
        <f t="shared" si="3"/>
        <v>5</v>
      </c>
      <c r="Z7" s="12" t="str">
        <v>Sioux Falls Washington</v>
      </c>
      <c r="AA7" s="10">
        <v>18</v>
      </c>
      <c r="AB7" s="10" t="str">
        <v>-</v>
      </c>
      <c r="AC7" s="10">
        <v>16</v>
      </c>
      <c r="AD7" s="64">
        <v>34</v>
      </c>
      <c r="AE7" s="25">
        <v>250</v>
      </c>
      <c r="AF7" s="25">
        <v>0</v>
      </c>
      <c r="AG7" s="25">
        <v>0</v>
      </c>
      <c r="AH7" s="25">
        <v>0</v>
      </c>
      <c r="AI7" s="9"/>
    </row>
    <row r="8" spans="1:50" s="8" customFormat="1" ht="13" x14ac:dyDescent="0.3">
      <c r="A8" s="64">
        <f t="shared" si="0"/>
        <v>6</v>
      </c>
      <c r="B8" s="12" t="str">
        <v>O'Gorman</v>
      </c>
      <c r="C8" s="41">
        <v>234.5</v>
      </c>
      <c r="D8" s="25">
        <v>0</v>
      </c>
      <c r="E8" s="25">
        <v>0</v>
      </c>
      <c r="F8" s="25">
        <v>0</v>
      </c>
      <c r="G8" s="25">
        <v>0</v>
      </c>
      <c r="H8" s="9"/>
      <c r="I8" s="64">
        <f t="shared" si="1"/>
        <v>6</v>
      </c>
      <c r="J8" s="12" t="str">
        <v>Sioux Falls Roosevelt</v>
      </c>
      <c r="K8" s="41">
        <v>234.5</v>
      </c>
      <c r="L8" s="25">
        <v>0</v>
      </c>
      <c r="M8" s="25">
        <v>0</v>
      </c>
      <c r="N8" s="25">
        <v>0</v>
      </c>
      <c r="O8" s="25">
        <v>0</v>
      </c>
      <c r="P8" s="11"/>
      <c r="Q8" s="64">
        <f t="shared" si="2"/>
        <v>6</v>
      </c>
      <c r="R8" s="12" t="str">
        <v>Watertown</v>
      </c>
      <c r="S8" s="41">
        <v>237</v>
      </c>
      <c r="T8" s="25">
        <v>0</v>
      </c>
      <c r="U8" s="25">
        <v>0</v>
      </c>
      <c r="V8" s="25">
        <v>0</v>
      </c>
      <c r="W8" s="25">
        <v>0</v>
      </c>
      <c r="X8" s="42"/>
      <c r="Y8" s="64">
        <f t="shared" si="3"/>
        <v>6</v>
      </c>
      <c r="Z8" s="12" t="str">
        <v>Yankton</v>
      </c>
      <c r="AA8" s="10" t="str">
        <v>-</v>
      </c>
      <c r="AB8" s="10">
        <v>16</v>
      </c>
      <c r="AC8" s="10">
        <v>18</v>
      </c>
      <c r="AD8" s="64">
        <v>34</v>
      </c>
      <c r="AE8" s="25">
        <v>244</v>
      </c>
      <c r="AF8" s="25">
        <v>0</v>
      </c>
      <c r="AG8" s="25">
        <v>0</v>
      </c>
      <c r="AH8" s="25">
        <v>0</v>
      </c>
      <c r="AI8" s="9"/>
    </row>
    <row r="9" spans="1:50" s="8" customFormat="1" ht="13" x14ac:dyDescent="0.3">
      <c r="A9" s="64">
        <f t="shared" si="0"/>
        <v>7</v>
      </c>
      <c r="B9" s="12" t="str">
        <v>Sioux Falls Roosevelt</v>
      </c>
      <c r="C9" s="41">
        <v>219.5</v>
      </c>
      <c r="D9" s="25">
        <v>0</v>
      </c>
      <c r="E9" s="25">
        <v>0</v>
      </c>
      <c r="F9" s="25">
        <v>0</v>
      </c>
      <c r="G9" s="25">
        <v>0</v>
      </c>
      <c r="H9" s="9"/>
      <c r="I9" s="64">
        <f t="shared" si="1"/>
        <v>7</v>
      </c>
      <c r="J9" s="12" t="str">
        <v>Sioux Falls Lincoln</v>
      </c>
      <c r="K9" s="41">
        <v>231</v>
      </c>
      <c r="L9" s="25">
        <v>0</v>
      </c>
      <c r="M9" s="25">
        <v>0</v>
      </c>
      <c r="N9" s="25">
        <v>0</v>
      </c>
      <c r="O9" s="25">
        <v>0</v>
      </c>
      <c r="P9" s="11"/>
      <c r="Q9" s="64">
        <f t="shared" si="2"/>
        <v>7</v>
      </c>
      <c r="R9" s="12" t="str">
        <v>Pierre</v>
      </c>
      <c r="S9" s="41">
        <v>230</v>
      </c>
      <c r="T9" s="25">
        <v>0</v>
      </c>
      <c r="U9" s="25">
        <v>0</v>
      </c>
      <c r="V9" s="25">
        <v>0</v>
      </c>
      <c r="W9" s="25">
        <v>0</v>
      </c>
      <c r="X9" s="42"/>
      <c r="Y9" s="64">
        <f t="shared" si="3"/>
        <v>7</v>
      </c>
      <c r="Z9" s="12" t="str">
        <v>O'Gorman</v>
      </c>
      <c r="AA9" s="10">
        <v>15</v>
      </c>
      <c r="AB9" s="10">
        <v>17</v>
      </c>
      <c r="AC9" s="10" t="str">
        <v>-</v>
      </c>
      <c r="AD9" s="64">
        <v>32</v>
      </c>
      <c r="AE9" s="25">
        <v>0</v>
      </c>
      <c r="AF9" s="25">
        <v>0</v>
      </c>
      <c r="AG9" s="25">
        <v>0</v>
      </c>
      <c r="AH9" s="25">
        <v>0</v>
      </c>
      <c r="AI9" s="9"/>
    </row>
    <row r="10" spans="1:50" s="8" customFormat="1" ht="13" x14ac:dyDescent="0.3">
      <c r="A10" s="64">
        <f t="shared" si="0"/>
        <v>8</v>
      </c>
      <c r="B10" s="12" t="str">
        <v>Brookings</v>
      </c>
      <c r="C10" s="41">
        <v>215</v>
      </c>
      <c r="D10" s="25">
        <v>0</v>
      </c>
      <c r="E10" s="25">
        <v>0</v>
      </c>
      <c r="F10" s="25">
        <v>0</v>
      </c>
      <c r="G10" s="25">
        <v>0</v>
      </c>
      <c r="H10" s="9"/>
      <c r="I10" s="64">
        <f t="shared" si="1"/>
        <v>8</v>
      </c>
      <c r="J10" s="12" t="str">
        <v>Watertown</v>
      </c>
      <c r="K10" s="41">
        <v>230</v>
      </c>
      <c r="L10" s="25">
        <v>0</v>
      </c>
      <c r="M10" s="25">
        <v>0</v>
      </c>
      <c r="N10" s="25">
        <v>0</v>
      </c>
      <c r="O10" s="25">
        <v>0</v>
      </c>
      <c r="P10" s="11"/>
      <c r="Q10" s="64">
        <f t="shared" si="2"/>
        <v>8</v>
      </c>
      <c r="R10" s="12" t="str">
        <v>Rapid City Central</v>
      </c>
      <c r="S10" s="41">
        <v>224</v>
      </c>
      <c r="T10" s="25">
        <v>0</v>
      </c>
      <c r="U10" s="25">
        <v>0</v>
      </c>
      <c r="V10" s="25">
        <v>0</v>
      </c>
      <c r="W10" s="25">
        <v>0</v>
      </c>
      <c r="X10" s="42"/>
      <c r="Y10" s="64">
        <f t="shared" si="3"/>
        <v>8</v>
      </c>
      <c r="Z10" s="12" t="str">
        <v>Sioux Falls Lincoln</v>
      </c>
      <c r="AA10" s="10">
        <v>17</v>
      </c>
      <c r="AB10" s="10">
        <v>14</v>
      </c>
      <c r="AC10" s="10" t="str">
        <v>-</v>
      </c>
      <c r="AD10" s="64">
        <v>31</v>
      </c>
      <c r="AE10" s="25">
        <v>0</v>
      </c>
      <c r="AF10" s="25">
        <v>0</v>
      </c>
      <c r="AG10" s="25">
        <v>0</v>
      </c>
      <c r="AH10" s="25">
        <v>0</v>
      </c>
      <c r="AI10" s="9"/>
    </row>
    <row r="11" spans="1:50" s="8" customFormat="1" ht="13" x14ac:dyDescent="0.3">
      <c r="A11" s="64">
        <f t="shared" si="0"/>
        <v>9</v>
      </c>
      <c r="B11" s="12" t="str">
        <v>Tea Area</v>
      </c>
      <c r="C11" s="41">
        <v>214.5</v>
      </c>
      <c r="D11" s="25">
        <v>0</v>
      </c>
      <c r="E11" s="25">
        <v>0</v>
      </c>
      <c r="F11" s="25">
        <v>0</v>
      </c>
      <c r="G11" s="25">
        <v>0</v>
      </c>
      <c r="H11" s="9"/>
      <c r="I11" s="64">
        <f t="shared" si="1"/>
        <v>9</v>
      </c>
      <c r="J11" s="12" t="str">
        <v>Brookings</v>
      </c>
      <c r="K11" s="41">
        <v>203.5</v>
      </c>
      <c r="L11" s="25">
        <v>0</v>
      </c>
      <c r="M11" s="25">
        <v>0</v>
      </c>
      <c r="N11" s="25">
        <v>0</v>
      </c>
      <c r="O11" s="25">
        <v>0</v>
      </c>
      <c r="P11" s="11"/>
      <c r="Q11" s="64">
        <f t="shared" si="2"/>
        <v>9</v>
      </c>
      <c r="R11" s="12" t="str">
        <v>Aberdeen Central</v>
      </c>
      <c r="S11" s="41">
        <v>223.5</v>
      </c>
      <c r="T11" s="25">
        <v>0</v>
      </c>
      <c r="U11" s="25">
        <v>0</v>
      </c>
      <c r="V11" s="25">
        <v>0</v>
      </c>
      <c r="W11" s="25">
        <v>0</v>
      </c>
      <c r="X11" s="42"/>
      <c r="Y11" s="64">
        <f t="shared" si="3"/>
        <v>9</v>
      </c>
      <c r="Z11" s="12" t="str">
        <v>Rapid City Central</v>
      </c>
      <c r="AA11" s="10">
        <v>16</v>
      </c>
      <c r="AB11" s="10" t="str">
        <v>-</v>
      </c>
      <c r="AC11" s="10">
        <v>13</v>
      </c>
      <c r="AD11" s="64">
        <v>29</v>
      </c>
      <c r="AE11" s="25">
        <v>224.5</v>
      </c>
      <c r="AF11" s="25">
        <v>0</v>
      </c>
      <c r="AG11" s="25">
        <v>0</v>
      </c>
      <c r="AH11" s="25">
        <v>0</v>
      </c>
      <c r="AI11" s="9"/>
    </row>
    <row r="12" spans="1:50" s="8" customFormat="1" ht="13" x14ac:dyDescent="0.3">
      <c r="A12" s="64">
        <f t="shared" si="0"/>
        <v>10</v>
      </c>
      <c r="B12" s="12" t="str">
        <v>Aberdeen Central</v>
      </c>
      <c r="C12" s="41">
        <v>214</v>
      </c>
      <c r="D12" s="25">
        <v>0</v>
      </c>
      <c r="E12" s="25">
        <v>0</v>
      </c>
      <c r="F12" s="25">
        <v>0</v>
      </c>
      <c r="G12" s="25">
        <v>0</v>
      </c>
      <c r="H12" s="9"/>
      <c r="I12" s="64" t="str">
        <f t="shared" si="1"/>
        <v/>
      </c>
      <c r="J12" s="12"/>
      <c r="K12" s="41"/>
      <c r="L12" s="25"/>
      <c r="M12" s="25"/>
      <c r="N12" s="25"/>
      <c r="O12" s="25"/>
      <c r="P12" s="11"/>
      <c r="Q12" s="64">
        <f t="shared" si="2"/>
        <v>10</v>
      </c>
      <c r="R12" s="12" t="str">
        <v>Tea Area</v>
      </c>
      <c r="S12" s="41">
        <v>220.5</v>
      </c>
      <c r="T12" s="25">
        <v>0</v>
      </c>
      <c r="U12" s="25">
        <v>0</v>
      </c>
      <c r="V12" s="25">
        <v>0</v>
      </c>
      <c r="W12" s="25">
        <v>0</v>
      </c>
      <c r="X12" s="42"/>
      <c r="Y12" s="64">
        <f t="shared" si="3"/>
        <v>10</v>
      </c>
      <c r="Z12" s="12" t="str">
        <v>Sioux Falls Roosevelt</v>
      </c>
      <c r="AA12" s="10">
        <v>14</v>
      </c>
      <c r="AB12" s="10">
        <v>15</v>
      </c>
      <c r="AC12" s="10" t="str">
        <v>-</v>
      </c>
      <c r="AD12" s="64">
        <v>29</v>
      </c>
      <c r="AE12" s="25">
        <v>119.5</v>
      </c>
      <c r="AF12" s="25">
        <v>0</v>
      </c>
      <c r="AG12" s="25">
        <v>0</v>
      </c>
      <c r="AH12" s="25">
        <v>0</v>
      </c>
      <c r="AI12" s="9"/>
    </row>
    <row r="13" spans="1:50" s="8" customFormat="1" ht="13" x14ac:dyDescent="0.3">
      <c r="A13" s="64">
        <f t="shared" si="0"/>
        <v>11</v>
      </c>
      <c r="B13" s="12" t="str">
        <v>Pierre</v>
      </c>
      <c r="C13" s="41">
        <v>209.5</v>
      </c>
      <c r="D13" s="25">
        <v>0</v>
      </c>
      <c r="E13" s="25">
        <v>0</v>
      </c>
      <c r="F13" s="25">
        <v>0</v>
      </c>
      <c r="G13" s="25">
        <v>0</v>
      </c>
      <c r="H13" s="9"/>
      <c r="I13" s="64" t="str">
        <f t="shared" si="1"/>
        <v/>
      </c>
      <c r="J13" s="12"/>
      <c r="K13" s="41"/>
      <c r="L13" s="25"/>
      <c r="M13" s="25"/>
      <c r="N13" s="25"/>
      <c r="O13" s="25"/>
      <c r="P13" s="11"/>
      <c r="Q13" s="64">
        <f t="shared" si="2"/>
        <v>11</v>
      </c>
      <c r="R13" s="12" t="str">
        <v>Huron</v>
      </c>
      <c r="S13" s="41">
        <v>209.5</v>
      </c>
      <c r="T13" s="25">
        <v>0</v>
      </c>
      <c r="U13" s="25">
        <v>0</v>
      </c>
      <c r="V13" s="25">
        <v>0</v>
      </c>
      <c r="W13" s="25">
        <v>0</v>
      </c>
      <c r="X13" s="42"/>
      <c r="Y13" s="64">
        <f t="shared" si="3"/>
        <v>11</v>
      </c>
      <c r="Z13" s="12" t="str">
        <v>Watertown</v>
      </c>
      <c r="AA13" s="10" t="str">
        <v>-</v>
      </c>
      <c r="AB13" s="10">
        <v>13</v>
      </c>
      <c r="AC13" s="10">
        <v>15</v>
      </c>
      <c r="AD13" s="64">
        <v>28</v>
      </c>
      <c r="AE13" s="25">
        <v>0</v>
      </c>
      <c r="AF13" s="25">
        <v>0</v>
      </c>
      <c r="AG13" s="25">
        <v>0</v>
      </c>
      <c r="AH13" s="25">
        <v>0</v>
      </c>
      <c r="AI13" s="9"/>
    </row>
    <row r="14" spans="1:50" s="8" customFormat="1" ht="13" x14ac:dyDescent="0.3">
      <c r="A14" s="64">
        <f t="shared" si="0"/>
        <v>12</v>
      </c>
      <c r="B14" s="12" t="str">
        <v>Huron</v>
      </c>
      <c r="C14" s="41">
        <v>203.5</v>
      </c>
      <c r="D14" s="25">
        <v>0</v>
      </c>
      <c r="E14" s="25">
        <v>0</v>
      </c>
      <c r="F14" s="25">
        <v>0</v>
      </c>
      <c r="G14" s="25">
        <v>0</v>
      </c>
      <c r="H14" s="9"/>
      <c r="I14" s="64" t="str">
        <f t="shared" si="1"/>
        <v/>
      </c>
      <c r="J14" s="12"/>
      <c r="K14" s="41"/>
      <c r="L14" s="25"/>
      <c r="M14" s="25"/>
      <c r="N14" s="25"/>
      <c r="O14" s="25"/>
      <c r="P14" s="11"/>
      <c r="Q14" s="64" t="str">
        <f t="shared" si="2"/>
        <v/>
      </c>
      <c r="R14" s="12"/>
      <c r="S14" s="41"/>
      <c r="T14" s="25"/>
      <c r="U14" s="25"/>
      <c r="V14" s="25"/>
      <c r="W14" s="25"/>
      <c r="X14" s="42"/>
      <c r="Y14" s="64">
        <f t="shared" si="3"/>
        <v>12</v>
      </c>
      <c r="Z14" s="12" t="str">
        <v>Brookings</v>
      </c>
      <c r="AA14" s="10">
        <v>13</v>
      </c>
      <c r="AB14" s="10">
        <v>12</v>
      </c>
      <c r="AC14" s="10" t="str">
        <v>-</v>
      </c>
      <c r="AD14" s="64">
        <v>25</v>
      </c>
      <c r="AE14" s="25">
        <v>0</v>
      </c>
      <c r="AF14" s="25">
        <v>0</v>
      </c>
      <c r="AG14" s="25">
        <v>0</v>
      </c>
      <c r="AH14" s="25">
        <v>0</v>
      </c>
      <c r="AI14" s="9"/>
    </row>
    <row r="15" spans="1:50" s="10" customFormat="1" ht="13" x14ac:dyDescent="0.3">
      <c r="A15" s="64" t="str">
        <f t="shared" si="0"/>
        <v/>
      </c>
      <c r="B15" s="12"/>
      <c r="C15" s="41"/>
      <c r="D15" s="25"/>
      <c r="E15" s="25"/>
      <c r="F15" s="25"/>
      <c r="G15" s="25"/>
      <c r="H15" s="9"/>
      <c r="I15" s="64" t="str">
        <f t="shared" si="1"/>
        <v/>
      </c>
      <c r="J15" s="12"/>
      <c r="K15" s="41"/>
      <c r="L15" s="25"/>
      <c r="M15" s="25"/>
      <c r="N15" s="25"/>
      <c r="O15" s="25"/>
      <c r="P15" s="11"/>
      <c r="Q15" s="64" t="str">
        <f t="shared" si="2"/>
        <v/>
      </c>
      <c r="R15" s="12"/>
      <c r="S15" s="41"/>
      <c r="T15" s="25"/>
      <c r="U15" s="25"/>
      <c r="V15" s="25"/>
      <c r="W15" s="25"/>
      <c r="X15" s="42"/>
      <c r="Y15" s="64">
        <f t="shared" si="3"/>
        <v>13</v>
      </c>
      <c r="Z15" s="12" t="str">
        <v>Pierre</v>
      </c>
      <c r="AA15" s="10">
        <v>10</v>
      </c>
      <c r="AB15" s="10" t="str">
        <v>-</v>
      </c>
      <c r="AC15" s="10">
        <v>14</v>
      </c>
      <c r="AD15" s="64">
        <v>24</v>
      </c>
      <c r="AE15" s="25">
        <v>0</v>
      </c>
      <c r="AF15" s="25">
        <v>0</v>
      </c>
      <c r="AG15" s="25">
        <v>0</v>
      </c>
      <c r="AH15" s="25">
        <v>0</v>
      </c>
      <c r="AI15" s="9"/>
      <c r="AJ15" s="8"/>
      <c r="AK15" s="8"/>
      <c r="AL15" s="8"/>
      <c r="AM15" s="8"/>
      <c r="AN15" s="8"/>
      <c r="AO15" s="8"/>
      <c r="AP15" s="8"/>
      <c r="AQ15" s="8"/>
      <c r="AR15" s="8"/>
      <c r="AS15" s="8"/>
      <c r="AT15" s="8"/>
      <c r="AU15" s="8"/>
      <c r="AV15" s="8"/>
      <c r="AW15" s="8"/>
      <c r="AX15" s="8"/>
    </row>
    <row r="16" spans="1:50" s="10" customFormat="1" ht="13" x14ac:dyDescent="0.3">
      <c r="A16" s="64" t="str">
        <f t="shared" si="0"/>
        <v/>
      </c>
      <c r="B16" s="12"/>
      <c r="C16" s="41"/>
      <c r="D16" s="25"/>
      <c r="E16" s="25"/>
      <c r="F16" s="25"/>
      <c r="G16" s="25"/>
      <c r="H16" s="9"/>
      <c r="I16" s="64" t="str">
        <f t="shared" si="1"/>
        <v/>
      </c>
      <c r="J16" s="12"/>
      <c r="K16" s="41"/>
      <c r="L16" s="25"/>
      <c r="M16" s="25"/>
      <c r="N16" s="25"/>
      <c r="O16" s="25"/>
      <c r="P16" s="11"/>
      <c r="Q16" s="64" t="str">
        <f t="shared" si="2"/>
        <v/>
      </c>
      <c r="R16" s="12"/>
      <c r="S16" s="41"/>
      <c r="T16" s="25"/>
      <c r="U16" s="25"/>
      <c r="V16" s="25"/>
      <c r="W16" s="25"/>
      <c r="X16" s="42"/>
      <c r="Y16" s="64">
        <f t="shared" si="3"/>
        <v>14</v>
      </c>
      <c r="Z16" s="12" t="str">
        <v>Aberdeen Central</v>
      </c>
      <c r="AA16" s="10">
        <v>11</v>
      </c>
      <c r="AB16" s="10" t="str">
        <v>-</v>
      </c>
      <c r="AC16" s="10">
        <v>12</v>
      </c>
      <c r="AD16" s="64">
        <v>23</v>
      </c>
      <c r="AE16" s="25">
        <v>210</v>
      </c>
      <c r="AF16" s="25">
        <v>0</v>
      </c>
      <c r="AG16" s="25">
        <v>0</v>
      </c>
      <c r="AH16" s="25">
        <v>0</v>
      </c>
      <c r="AI16" s="9"/>
      <c r="AJ16" s="8"/>
      <c r="AK16" s="8"/>
      <c r="AL16" s="8"/>
      <c r="AM16" s="8"/>
      <c r="AN16" s="8"/>
      <c r="AO16" s="8"/>
      <c r="AP16" s="8"/>
      <c r="AQ16" s="8"/>
      <c r="AR16" s="8"/>
      <c r="AS16" s="8"/>
      <c r="AT16" s="8"/>
      <c r="AU16" s="8"/>
      <c r="AV16" s="8"/>
      <c r="AW16" s="8"/>
      <c r="AX16" s="8"/>
    </row>
    <row r="17" spans="1:50" s="10" customFormat="1" ht="13" x14ac:dyDescent="0.3">
      <c r="A17" s="64" t="str">
        <f t="shared" si="0"/>
        <v/>
      </c>
      <c r="B17" s="12"/>
      <c r="C17" s="41"/>
      <c r="D17" s="25"/>
      <c r="E17" s="25"/>
      <c r="F17" s="25"/>
      <c r="G17" s="25"/>
      <c r="H17" s="9"/>
      <c r="I17" s="64" t="str">
        <f t="shared" si="1"/>
        <v/>
      </c>
      <c r="J17" s="12"/>
      <c r="K17" s="41"/>
      <c r="L17" s="25"/>
      <c r="M17" s="25"/>
      <c r="N17" s="25"/>
      <c r="O17" s="25"/>
      <c r="P17" s="11"/>
      <c r="Q17" s="64" t="str">
        <f t="shared" si="2"/>
        <v/>
      </c>
      <c r="R17" s="12"/>
      <c r="S17" s="41"/>
      <c r="T17" s="25"/>
      <c r="U17" s="25"/>
      <c r="V17" s="25"/>
      <c r="W17" s="25"/>
      <c r="X17" s="42"/>
      <c r="Y17" s="64">
        <f t="shared" si="3"/>
        <v>15</v>
      </c>
      <c r="Z17" s="12" t="str">
        <v>Tea Area</v>
      </c>
      <c r="AA17" s="10">
        <v>12</v>
      </c>
      <c r="AB17" s="10" t="str">
        <v>-</v>
      </c>
      <c r="AC17" s="10">
        <v>11</v>
      </c>
      <c r="AD17" s="64">
        <v>23</v>
      </c>
      <c r="AE17" s="25">
        <v>207.5</v>
      </c>
      <c r="AF17" s="25">
        <v>0</v>
      </c>
      <c r="AG17" s="25">
        <v>0</v>
      </c>
      <c r="AH17" s="25">
        <v>0</v>
      </c>
      <c r="AI17" s="9"/>
      <c r="AJ17" s="8"/>
      <c r="AK17" s="8"/>
      <c r="AL17" s="8"/>
      <c r="AM17" s="8"/>
      <c r="AN17" s="8"/>
      <c r="AO17" s="8"/>
      <c r="AP17" s="8"/>
      <c r="AQ17" s="8"/>
      <c r="AR17" s="8"/>
      <c r="AS17" s="8"/>
      <c r="AT17" s="8"/>
      <c r="AU17" s="8"/>
      <c r="AV17" s="8"/>
      <c r="AW17" s="8"/>
      <c r="AX17" s="8"/>
    </row>
    <row r="18" spans="1:50" s="10" customFormat="1" ht="13" x14ac:dyDescent="0.3">
      <c r="A18" s="64" t="str">
        <f t="shared" si="0"/>
        <v/>
      </c>
      <c r="B18" s="12"/>
      <c r="C18" s="41"/>
      <c r="D18" s="25"/>
      <c r="E18" s="25"/>
      <c r="F18" s="25"/>
      <c r="G18" s="25"/>
      <c r="H18" s="9"/>
      <c r="I18" s="64" t="str">
        <f t="shared" si="1"/>
        <v/>
      </c>
      <c r="J18" s="12"/>
      <c r="K18" s="41"/>
      <c r="L18" s="25"/>
      <c r="M18" s="25"/>
      <c r="N18" s="25"/>
      <c r="O18" s="25"/>
      <c r="P18" s="11"/>
      <c r="Q18" s="64" t="str">
        <f t="shared" si="2"/>
        <v/>
      </c>
      <c r="R18" s="12"/>
      <c r="S18" s="41"/>
      <c r="T18" s="25"/>
      <c r="U18" s="25"/>
      <c r="V18" s="25"/>
      <c r="W18" s="25"/>
      <c r="X18" s="42"/>
      <c r="Y18" s="64">
        <f t="shared" si="3"/>
        <v>16</v>
      </c>
      <c r="Z18" s="12" t="str">
        <v>Huron</v>
      </c>
      <c r="AA18" s="10">
        <v>9</v>
      </c>
      <c r="AB18" s="10" t="str">
        <v>-</v>
      </c>
      <c r="AC18" s="10">
        <v>10</v>
      </c>
      <c r="AD18" s="64">
        <v>19</v>
      </c>
      <c r="AE18" s="25">
        <v>0</v>
      </c>
      <c r="AF18" s="25">
        <v>0</v>
      </c>
      <c r="AG18" s="25">
        <v>0</v>
      </c>
      <c r="AH18" s="25">
        <v>0</v>
      </c>
      <c r="AI18" s="9"/>
      <c r="AJ18" s="8"/>
      <c r="AK18" s="8"/>
      <c r="AL18" s="8"/>
      <c r="AM18" s="8"/>
      <c r="AN18" s="8"/>
      <c r="AO18" s="8"/>
      <c r="AP18" s="8"/>
      <c r="AQ18" s="8"/>
      <c r="AR18" s="8"/>
      <c r="AS18" s="8"/>
      <c r="AT18" s="8"/>
      <c r="AU18" s="8"/>
      <c r="AV18" s="8"/>
      <c r="AW18" s="8"/>
      <c r="AX18" s="8"/>
    </row>
    <row r="19" spans="1:50" s="10" customFormat="1" ht="13" x14ac:dyDescent="0.3">
      <c r="A19" s="64" t="str">
        <f t="shared" si="0"/>
        <v/>
      </c>
      <c r="B19" s="12"/>
      <c r="C19" s="41"/>
      <c r="D19" s="25"/>
      <c r="E19" s="25"/>
      <c r="F19" s="25"/>
      <c r="G19" s="25"/>
      <c r="H19" s="9"/>
      <c r="I19" s="64" t="str">
        <f t="shared" si="1"/>
        <v/>
      </c>
      <c r="J19" s="12"/>
      <c r="K19" s="41"/>
      <c r="L19" s="25"/>
      <c r="M19" s="25"/>
      <c r="N19" s="25"/>
      <c r="O19" s="25"/>
      <c r="P19" s="11"/>
      <c r="Q19" s="64" t="str">
        <f t="shared" si="2"/>
        <v/>
      </c>
      <c r="R19" s="12"/>
      <c r="S19" s="41"/>
      <c r="T19" s="25"/>
      <c r="U19" s="25"/>
      <c r="V19" s="25"/>
      <c r="W19" s="25"/>
      <c r="X19" s="42"/>
      <c r="Y19" s="64" t="str">
        <f t="shared" si="3"/>
        <v/>
      </c>
      <c r="Z19" s="12"/>
      <c r="AD19" s="64"/>
      <c r="AE19" s="25"/>
      <c r="AF19" s="25"/>
      <c r="AG19" s="25"/>
      <c r="AH19" s="25"/>
      <c r="AI19" s="9"/>
      <c r="AJ19" s="8"/>
      <c r="AK19" s="8"/>
      <c r="AL19" s="8"/>
      <c r="AM19" s="8"/>
      <c r="AN19" s="8"/>
      <c r="AO19" s="8"/>
      <c r="AP19" s="8"/>
      <c r="AQ19" s="8"/>
      <c r="AR19" s="8"/>
      <c r="AS19" s="8"/>
      <c r="AT19" s="8"/>
      <c r="AU19" s="8"/>
      <c r="AV19" s="8"/>
      <c r="AW19" s="8"/>
      <c r="AX19" s="8"/>
    </row>
    <row r="20" spans="1:50" s="10" customFormat="1" ht="13" x14ac:dyDescent="0.3">
      <c r="A20" s="64" t="str">
        <f t="shared" si="0"/>
        <v/>
      </c>
      <c r="B20" s="12"/>
      <c r="C20" s="41"/>
      <c r="D20" s="25"/>
      <c r="E20" s="25"/>
      <c r="F20" s="25"/>
      <c r="G20" s="25"/>
      <c r="H20" s="9"/>
      <c r="I20" s="64" t="str">
        <f t="shared" si="1"/>
        <v/>
      </c>
      <c r="J20" s="12"/>
      <c r="K20" s="41"/>
      <c r="L20" s="25"/>
      <c r="M20" s="25"/>
      <c r="N20" s="25"/>
      <c r="O20" s="25"/>
      <c r="P20" s="11"/>
      <c r="Q20" s="64" t="str">
        <f t="shared" si="2"/>
        <v/>
      </c>
      <c r="R20" s="12"/>
      <c r="S20" s="41"/>
      <c r="T20" s="25"/>
      <c r="U20" s="25"/>
      <c r="V20" s="25"/>
      <c r="W20" s="25"/>
      <c r="X20" s="42"/>
      <c r="Y20" s="64" t="str">
        <f t="shared" si="3"/>
        <v/>
      </c>
      <c r="Z20" s="12"/>
      <c r="AD20" s="64"/>
      <c r="AE20" s="25"/>
      <c r="AF20" s="25"/>
      <c r="AG20" s="25"/>
      <c r="AH20" s="25"/>
      <c r="AI20" s="9"/>
      <c r="AJ20" s="8"/>
      <c r="AK20" s="8"/>
      <c r="AL20" s="8"/>
      <c r="AM20" s="8"/>
      <c r="AN20" s="8"/>
      <c r="AO20" s="8"/>
      <c r="AP20" s="8"/>
      <c r="AQ20" s="8"/>
      <c r="AR20" s="8"/>
      <c r="AS20" s="8"/>
      <c r="AT20" s="8"/>
      <c r="AU20" s="8"/>
      <c r="AV20" s="8"/>
      <c r="AW20" s="8"/>
      <c r="AX20" s="8"/>
    </row>
    <row r="21" spans="1:50" s="10" customFormat="1" ht="13" x14ac:dyDescent="0.3">
      <c r="A21" s="64" t="str">
        <f t="shared" si="0"/>
        <v/>
      </c>
      <c r="B21" s="12"/>
      <c r="C21" s="41"/>
      <c r="D21" s="25"/>
      <c r="E21" s="25"/>
      <c r="F21" s="25"/>
      <c r="G21" s="25"/>
      <c r="H21" s="9"/>
      <c r="I21" s="64" t="str">
        <f t="shared" si="1"/>
        <v/>
      </c>
      <c r="J21" s="12"/>
      <c r="K21" s="41"/>
      <c r="L21" s="25"/>
      <c r="M21" s="25"/>
      <c r="N21" s="25"/>
      <c r="O21" s="25"/>
      <c r="P21" s="11"/>
      <c r="Q21" s="64" t="str">
        <f t="shared" si="2"/>
        <v/>
      </c>
      <c r="R21" s="12"/>
      <c r="S21" s="41"/>
      <c r="T21" s="25"/>
      <c r="U21" s="25"/>
      <c r="V21" s="25"/>
      <c r="W21" s="25"/>
      <c r="X21" s="42"/>
      <c r="Y21" s="64" t="str">
        <f t="shared" si="3"/>
        <v/>
      </c>
      <c r="Z21" s="12"/>
      <c r="AD21" s="64"/>
      <c r="AE21" s="25"/>
      <c r="AF21" s="25"/>
      <c r="AG21" s="25"/>
      <c r="AH21" s="25"/>
      <c r="AI21" s="9"/>
      <c r="AJ21" s="8"/>
      <c r="AK21" s="8"/>
      <c r="AL21" s="8"/>
      <c r="AM21" s="8"/>
      <c r="AN21" s="8"/>
      <c r="AO21" s="8"/>
      <c r="AP21" s="8"/>
      <c r="AQ21" s="8"/>
      <c r="AR21" s="8"/>
      <c r="AS21" s="8"/>
      <c r="AT21" s="8"/>
      <c r="AU21" s="8"/>
      <c r="AV21" s="8"/>
      <c r="AW21" s="8"/>
      <c r="AX21" s="8"/>
    </row>
    <row r="22" spans="1:50" s="10" customFormat="1" ht="13" x14ac:dyDescent="0.3">
      <c r="A22" s="64" t="str">
        <f t="shared" si="0"/>
        <v/>
      </c>
      <c r="B22" s="12"/>
      <c r="C22" s="41"/>
      <c r="D22" s="25"/>
      <c r="E22" s="25"/>
      <c r="F22" s="25"/>
      <c r="G22" s="25"/>
      <c r="H22" s="9"/>
      <c r="I22" s="64" t="str">
        <f t="shared" si="1"/>
        <v/>
      </c>
      <c r="J22" s="12"/>
      <c r="K22" s="41"/>
      <c r="L22" s="25"/>
      <c r="M22" s="25"/>
      <c r="N22" s="25"/>
      <c r="O22" s="25"/>
      <c r="P22" s="11"/>
      <c r="Q22" s="64" t="str">
        <f t="shared" si="2"/>
        <v/>
      </c>
      <c r="R22" s="12"/>
      <c r="S22" s="41"/>
      <c r="T22" s="25"/>
      <c r="U22" s="25"/>
      <c r="V22" s="25"/>
      <c r="W22" s="25"/>
      <c r="X22" s="42"/>
      <c r="Y22" s="64" t="str">
        <f t="shared" si="3"/>
        <v/>
      </c>
      <c r="Z22" s="12"/>
      <c r="AD22" s="64"/>
      <c r="AE22" s="25"/>
      <c r="AF22" s="25"/>
      <c r="AG22" s="25"/>
      <c r="AH22" s="25"/>
      <c r="AI22" s="9"/>
      <c r="AJ22" s="8"/>
      <c r="AK22" s="8"/>
      <c r="AL22" s="8"/>
      <c r="AM22" s="8"/>
      <c r="AN22" s="8"/>
      <c r="AO22" s="8"/>
      <c r="AP22" s="8"/>
      <c r="AQ22" s="8"/>
      <c r="AR22" s="8"/>
      <c r="AS22" s="8"/>
      <c r="AT22" s="8"/>
      <c r="AU22" s="8"/>
      <c r="AV22" s="8"/>
      <c r="AW22" s="8"/>
      <c r="AX22" s="8"/>
    </row>
    <row r="23" spans="1:50" s="10" customFormat="1" ht="13" x14ac:dyDescent="0.3">
      <c r="A23" s="64" t="str">
        <f t="shared" si="0"/>
        <v/>
      </c>
      <c r="B23" s="12"/>
      <c r="C23" s="41"/>
      <c r="D23" s="25"/>
      <c r="E23" s="25"/>
      <c r="F23" s="25"/>
      <c r="G23" s="25"/>
      <c r="H23" s="9"/>
      <c r="I23" s="64" t="str">
        <f t="shared" si="1"/>
        <v/>
      </c>
      <c r="J23" s="12"/>
      <c r="K23" s="41"/>
      <c r="L23" s="25"/>
      <c r="M23" s="25"/>
      <c r="N23" s="25"/>
      <c r="O23" s="25"/>
      <c r="P23" s="11"/>
      <c r="Q23" s="64" t="str">
        <f t="shared" si="2"/>
        <v/>
      </c>
      <c r="R23" s="12"/>
      <c r="S23" s="41"/>
      <c r="T23" s="25"/>
      <c r="U23" s="25"/>
      <c r="V23" s="25"/>
      <c r="W23" s="25"/>
      <c r="X23" s="42"/>
      <c r="Y23" s="64" t="str">
        <f t="shared" si="3"/>
        <v/>
      </c>
      <c r="Z23" s="12"/>
      <c r="AD23" s="64"/>
      <c r="AE23" s="25"/>
      <c r="AF23" s="25"/>
      <c r="AG23" s="25"/>
      <c r="AH23" s="25"/>
      <c r="AI23" s="9"/>
      <c r="AJ23" s="8"/>
      <c r="AK23" s="8"/>
      <c r="AL23" s="8"/>
      <c r="AM23" s="8"/>
      <c r="AN23" s="8"/>
      <c r="AO23" s="8"/>
      <c r="AP23" s="8"/>
      <c r="AQ23" s="8"/>
      <c r="AR23" s="8"/>
      <c r="AS23" s="8"/>
      <c r="AT23" s="8"/>
      <c r="AU23" s="8"/>
      <c r="AV23" s="8"/>
      <c r="AW23" s="8"/>
      <c r="AX23" s="8"/>
    </row>
    <row r="24" spans="1:50" s="10" customFormat="1" ht="13" x14ac:dyDescent="0.3">
      <c r="A24" s="64" t="str">
        <f t="shared" si="0"/>
        <v/>
      </c>
      <c r="B24" s="12"/>
      <c r="C24" s="41"/>
      <c r="D24" s="25"/>
      <c r="E24" s="25"/>
      <c r="F24" s="25"/>
      <c r="G24" s="25"/>
      <c r="H24" s="9"/>
      <c r="I24" s="64" t="str">
        <f t="shared" si="1"/>
        <v/>
      </c>
      <c r="J24" s="12"/>
      <c r="K24" s="41"/>
      <c r="L24" s="25"/>
      <c r="M24" s="25"/>
      <c r="N24" s="25"/>
      <c r="O24" s="25"/>
      <c r="P24" s="11"/>
      <c r="Q24" s="64" t="str">
        <f t="shared" si="2"/>
        <v/>
      </c>
      <c r="R24" s="12"/>
      <c r="S24" s="41"/>
      <c r="T24" s="25"/>
      <c r="U24" s="25"/>
      <c r="V24" s="25"/>
      <c r="W24" s="25"/>
      <c r="X24" s="42"/>
      <c r="Y24" s="64" t="str">
        <f t="shared" si="3"/>
        <v/>
      </c>
      <c r="Z24" s="12"/>
      <c r="AD24" s="64"/>
      <c r="AE24" s="25"/>
      <c r="AF24" s="25"/>
      <c r="AG24" s="25"/>
      <c r="AH24" s="25"/>
      <c r="AI24" s="9"/>
      <c r="AJ24" s="8"/>
      <c r="AK24" s="8"/>
      <c r="AL24" s="8"/>
      <c r="AM24" s="8"/>
      <c r="AN24" s="8"/>
      <c r="AO24" s="8"/>
      <c r="AP24" s="8"/>
      <c r="AQ24" s="8"/>
      <c r="AR24" s="8"/>
      <c r="AS24" s="8"/>
      <c r="AT24" s="8"/>
      <c r="AU24" s="8"/>
      <c r="AV24" s="8"/>
      <c r="AW24" s="8"/>
      <c r="AX24" s="8"/>
    </row>
    <row r="25" spans="1:50" s="10" customFormat="1" ht="13" x14ac:dyDescent="0.3">
      <c r="A25" s="64" t="str">
        <f t="shared" si="0"/>
        <v/>
      </c>
      <c r="B25" s="12"/>
      <c r="C25" s="41"/>
      <c r="D25" s="25"/>
      <c r="E25" s="25"/>
      <c r="F25" s="25"/>
      <c r="G25" s="25"/>
      <c r="H25" s="9"/>
      <c r="I25" s="64" t="str">
        <f t="shared" si="1"/>
        <v/>
      </c>
      <c r="J25" s="12"/>
      <c r="K25" s="41"/>
      <c r="L25" s="25"/>
      <c r="M25" s="25"/>
      <c r="N25" s="25"/>
      <c r="O25" s="25"/>
      <c r="P25" s="11"/>
      <c r="Q25" s="64" t="str">
        <f t="shared" si="2"/>
        <v/>
      </c>
      <c r="R25" s="12"/>
      <c r="S25" s="41"/>
      <c r="T25" s="25"/>
      <c r="U25" s="25"/>
      <c r="V25" s="25"/>
      <c r="W25" s="25"/>
      <c r="X25" s="42"/>
      <c r="Y25" s="64" t="str">
        <f t="shared" si="3"/>
        <v/>
      </c>
      <c r="Z25" s="12"/>
      <c r="AD25" s="64"/>
      <c r="AE25" s="25"/>
      <c r="AF25" s="25"/>
      <c r="AG25" s="25"/>
      <c r="AH25" s="25"/>
      <c r="AI25" s="9"/>
      <c r="AJ25" s="8"/>
      <c r="AK25" s="8"/>
      <c r="AL25" s="8"/>
      <c r="AM25" s="8"/>
      <c r="AN25" s="8"/>
      <c r="AO25" s="8"/>
      <c r="AP25" s="8"/>
      <c r="AQ25" s="8"/>
      <c r="AR25" s="8"/>
      <c r="AS25" s="8"/>
      <c r="AT25" s="8"/>
      <c r="AU25" s="8"/>
      <c r="AV25" s="8"/>
      <c r="AW25" s="8"/>
      <c r="AX25" s="8"/>
    </row>
    <row r="26" spans="1:50" s="10" customFormat="1" ht="13" x14ac:dyDescent="0.3">
      <c r="A26" s="64" t="str">
        <f t="shared" si="0"/>
        <v/>
      </c>
      <c r="B26" s="12"/>
      <c r="C26" s="41"/>
      <c r="D26" s="25"/>
      <c r="E26" s="25"/>
      <c r="F26" s="25"/>
      <c r="G26" s="25"/>
      <c r="H26" s="9"/>
      <c r="I26" s="64" t="str">
        <f t="shared" si="1"/>
        <v/>
      </c>
      <c r="J26" s="12"/>
      <c r="K26" s="41"/>
      <c r="L26" s="25"/>
      <c r="M26" s="25"/>
      <c r="N26" s="25"/>
      <c r="O26" s="25"/>
      <c r="P26" s="11"/>
      <c r="Q26" s="64" t="str">
        <f t="shared" si="2"/>
        <v/>
      </c>
      <c r="R26" s="12"/>
      <c r="S26" s="41"/>
      <c r="T26" s="25"/>
      <c r="U26" s="25"/>
      <c r="V26" s="25"/>
      <c r="W26" s="25"/>
      <c r="X26" s="42"/>
      <c r="Y26" s="64" t="str">
        <f t="shared" si="3"/>
        <v/>
      </c>
      <c r="Z26" s="12"/>
      <c r="AD26" s="64"/>
      <c r="AE26" s="25"/>
      <c r="AF26" s="25"/>
      <c r="AG26" s="25"/>
      <c r="AH26" s="25"/>
      <c r="AI26" s="9"/>
      <c r="AJ26" s="8"/>
      <c r="AK26" s="8"/>
      <c r="AL26" s="8"/>
      <c r="AM26" s="8"/>
      <c r="AN26" s="8"/>
      <c r="AO26" s="8"/>
      <c r="AP26" s="8"/>
      <c r="AQ26" s="8"/>
      <c r="AR26" s="8"/>
      <c r="AS26" s="8"/>
      <c r="AT26" s="8"/>
      <c r="AU26" s="8"/>
      <c r="AV26" s="8"/>
      <c r="AW26" s="8"/>
      <c r="AX26" s="8"/>
    </row>
    <row r="27" spans="1:50" s="10" customFormat="1" ht="13" x14ac:dyDescent="0.3">
      <c r="A27" s="64" t="str">
        <f t="shared" si="0"/>
        <v/>
      </c>
      <c r="B27" s="12"/>
      <c r="C27" s="41"/>
      <c r="D27" s="25"/>
      <c r="E27" s="25"/>
      <c r="F27" s="25"/>
      <c r="G27" s="25"/>
      <c r="H27" s="9"/>
      <c r="I27" s="64" t="str">
        <f t="shared" si="1"/>
        <v/>
      </c>
      <c r="J27" s="12"/>
      <c r="K27" s="41"/>
      <c r="L27" s="25"/>
      <c r="M27" s="25"/>
      <c r="N27" s="25"/>
      <c r="O27" s="25"/>
      <c r="P27" s="11"/>
      <c r="Q27" s="64" t="str">
        <f t="shared" si="2"/>
        <v/>
      </c>
      <c r="R27" s="12"/>
      <c r="S27" s="41"/>
      <c r="T27" s="25"/>
      <c r="U27" s="25"/>
      <c r="V27" s="25"/>
      <c r="W27" s="25"/>
      <c r="X27" s="42"/>
      <c r="Y27" s="64" t="str">
        <f t="shared" si="3"/>
        <v/>
      </c>
      <c r="Z27" s="12"/>
      <c r="AD27" s="64"/>
      <c r="AE27" s="25"/>
      <c r="AF27" s="25"/>
      <c r="AG27" s="25"/>
      <c r="AH27" s="25"/>
      <c r="AI27" s="9"/>
      <c r="AJ27" s="8"/>
      <c r="AK27" s="8"/>
      <c r="AL27" s="8"/>
      <c r="AM27" s="8"/>
      <c r="AN27" s="8"/>
      <c r="AO27" s="8"/>
      <c r="AP27" s="8"/>
      <c r="AQ27" s="8"/>
      <c r="AR27" s="8"/>
      <c r="AS27" s="8"/>
      <c r="AT27" s="8"/>
      <c r="AU27" s="8"/>
      <c r="AV27" s="8"/>
      <c r="AW27" s="8"/>
      <c r="AX27" s="8"/>
    </row>
    <row r="28" spans="1:50" s="10" customFormat="1" ht="13" x14ac:dyDescent="0.3">
      <c r="A28" s="64" t="str">
        <f t="shared" si="0"/>
        <v/>
      </c>
      <c r="B28" s="12"/>
      <c r="C28" s="41"/>
      <c r="D28" s="25"/>
      <c r="E28" s="25"/>
      <c r="F28" s="25"/>
      <c r="G28" s="25"/>
      <c r="H28" s="9"/>
      <c r="I28" s="64" t="str">
        <f t="shared" si="1"/>
        <v/>
      </c>
      <c r="J28" s="12"/>
      <c r="K28" s="41"/>
      <c r="L28" s="25"/>
      <c r="M28" s="25"/>
      <c r="N28" s="25"/>
      <c r="O28" s="25"/>
      <c r="P28" s="11"/>
      <c r="Q28" s="64" t="str">
        <f t="shared" si="2"/>
        <v/>
      </c>
      <c r="R28" s="12"/>
      <c r="S28" s="41"/>
      <c r="T28" s="25"/>
      <c r="U28" s="25"/>
      <c r="V28" s="25"/>
      <c r="W28" s="25"/>
      <c r="X28" s="42"/>
      <c r="Y28" s="64" t="str">
        <f t="shared" si="3"/>
        <v/>
      </c>
      <c r="Z28" s="12"/>
      <c r="AD28" s="64"/>
      <c r="AE28" s="25"/>
      <c r="AF28" s="25"/>
      <c r="AG28" s="25"/>
      <c r="AH28" s="25"/>
      <c r="AI28" s="9"/>
      <c r="AJ28" s="8"/>
      <c r="AK28" s="8"/>
      <c r="AL28" s="8"/>
      <c r="AM28" s="8"/>
      <c r="AN28" s="8"/>
      <c r="AO28" s="8"/>
      <c r="AP28" s="8"/>
      <c r="AQ28" s="8"/>
      <c r="AR28" s="8"/>
      <c r="AS28" s="8"/>
      <c r="AT28" s="8"/>
      <c r="AU28" s="8"/>
      <c r="AV28" s="8"/>
      <c r="AW28" s="8"/>
      <c r="AX28" s="8"/>
    </row>
    <row r="29" spans="1:50" s="10" customFormat="1" ht="13" x14ac:dyDescent="0.3">
      <c r="A29" s="64" t="str">
        <f t="shared" si="0"/>
        <v/>
      </c>
      <c r="B29" s="12"/>
      <c r="C29" s="41"/>
      <c r="D29" s="25"/>
      <c r="E29" s="25"/>
      <c r="F29" s="25"/>
      <c r="G29" s="25"/>
      <c r="H29" s="9"/>
      <c r="I29" s="64" t="str">
        <f t="shared" si="1"/>
        <v/>
      </c>
      <c r="J29" s="12"/>
      <c r="K29" s="41"/>
      <c r="L29" s="25"/>
      <c r="M29" s="25"/>
      <c r="N29" s="25"/>
      <c r="O29" s="25"/>
      <c r="P29" s="11"/>
      <c r="Q29" s="64" t="str">
        <f t="shared" si="2"/>
        <v/>
      </c>
      <c r="R29" s="12"/>
      <c r="S29" s="41"/>
      <c r="T29" s="25"/>
      <c r="U29" s="25"/>
      <c r="V29" s="25"/>
      <c r="W29" s="25"/>
      <c r="X29" s="42"/>
      <c r="Y29" s="64" t="str">
        <f t="shared" si="3"/>
        <v/>
      </c>
      <c r="Z29" s="12"/>
      <c r="AD29" s="64"/>
      <c r="AE29" s="25"/>
      <c r="AF29" s="25"/>
      <c r="AG29" s="25"/>
      <c r="AH29" s="25"/>
      <c r="AI29" s="9"/>
      <c r="AJ29" s="8"/>
      <c r="AK29" s="8"/>
      <c r="AL29" s="8"/>
      <c r="AM29" s="8"/>
      <c r="AN29" s="8"/>
      <c r="AO29" s="8"/>
      <c r="AP29" s="8"/>
      <c r="AQ29" s="8"/>
      <c r="AR29" s="8"/>
      <c r="AS29" s="8"/>
      <c r="AT29" s="8"/>
      <c r="AU29" s="8"/>
      <c r="AV29" s="8"/>
      <c r="AW29" s="8"/>
      <c r="AX29" s="8"/>
    </row>
    <row r="30" spans="1:50" s="10" customFormat="1" ht="13" x14ac:dyDescent="0.3">
      <c r="A30" s="64" t="str">
        <f t="shared" si="0"/>
        <v/>
      </c>
      <c r="B30" s="12"/>
      <c r="C30" s="41"/>
      <c r="D30" s="25"/>
      <c r="E30" s="25"/>
      <c r="F30" s="25"/>
      <c r="G30" s="25"/>
      <c r="H30" s="9"/>
      <c r="I30" s="64" t="str">
        <f t="shared" si="1"/>
        <v/>
      </c>
      <c r="J30" s="12"/>
      <c r="K30" s="41"/>
      <c r="L30" s="25"/>
      <c r="M30" s="25"/>
      <c r="N30" s="25"/>
      <c r="O30" s="25"/>
      <c r="P30" s="11"/>
      <c r="Q30" s="64" t="str">
        <f t="shared" si="2"/>
        <v/>
      </c>
      <c r="R30" s="12"/>
      <c r="S30" s="41"/>
      <c r="T30" s="25"/>
      <c r="U30" s="25"/>
      <c r="V30" s="25"/>
      <c r="W30" s="25"/>
      <c r="X30" s="42"/>
      <c r="Y30" s="64" t="str">
        <f t="shared" si="3"/>
        <v/>
      </c>
      <c r="Z30" s="12"/>
      <c r="AD30" s="64"/>
      <c r="AE30" s="25"/>
      <c r="AF30" s="25"/>
      <c r="AG30" s="25"/>
      <c r="AH30" s="25"/>
      <c r="AI30" s="9"/>
      <c r="AJ30" s="8"/>
      <c r="AK30" s="8"/>
      <c r="AL30" s="8"/>
      <c r="AM30" s="8"/>
      <c r="AN30" s="8"/>
      <c r="AO30" s="8"/>
      <c r="AP30" s="8"/>
      <c r="AQ30" s="8"/>
      <c r="AR30" s="8"/>
      <c r="AS30" s="8"/>
      <c r="AT30" s="8"/>
      <c r="AU30" s="8"/>
      <c r="AV30" s="8"/>
      <c r="AW30" s="8"/>
      <c r="AX30" s="8"/>
    </row>
    <row r="31" spans="1:50" s="10" customFormat="1" ht="13" x14ac:dyDescent="0.3">
      <c r="A31" s="64" t="str">
        <f t="shared" si="0"/>
        <v/>
      </c>
      <c r="B31" s="12"/>
      <c r="C31" s="41"/>
      <c r="D31" s="25"/>
      <c r="E31" s="25"/>
      <c r="F31" s="25"/>
      <c r="G31" s="25"/>
      <c r="H31" s="9"/>
      <c r="I31" s="64" t="str">
        <f t="shared" si="1"/>
        <v/>
      </c>
      <c r="J31" s="12"/>
      <c r="K31" s="41"/>
      <c r="L31" s="25"/>
      <c r="M31" s="25"/>
      <c r="N31" s="25"/>
      <c r="O31" s="25"/>
      <c r="P31" s="11"/>
      <c r="Q31" s="64" t="str">
        <f t="shared" si="2"/>
        <v/>
      </c>
      <c r="R31" s="12"/>
      <c r="S31" s="41"/>
      <c r="T31" s="25"/>
      <c r="U31" s="25"/>
      <c r="V31" s="25"/>
      <c r="W31" s="25"/>
      <c r="X31" s="42"/>
      <c r="Y31" s="64" t="str">
        <f t="shared" si="3"/>
        <v/>
      </c>
      <c r="Z31" s="12"/>
      <c r="AD31" s="64"/>
      <c r="AE31" s="25"/>
      <c r="AF31" s="25"/>
      <c r="AG31" s="25"/>
      <c r="AH31" s="25"/>
      <c r="AI31" s="9"/>
      <c r="AJ31" s="8"/>
      <c r="AK31" s="8"/>
      <c r="AL31" s="8"/>
      <c r="AM31" s="8"/>
      <c r="AN31" s="8"/>
      <c r="AO31" s="8"/>
      <c r="AP31" s="8"/>
      <c r="AQ31" s="8"/>
      <c r="AR31" s="8"/>
      <c r="AS31" s="8"/>
      <c r="AT31" s="8"/>
      <c r="AU31" s="8"/>
      <c r="AV31" s="8"/>
      <c r="AW31" s="8"/>
      <c r="AX31" s="8"/>
    </row>
    <row r="32" spans="1:50" s="10" customFormat="1" ht="13" x14ac:dyDescent="0.3">
      <c r="A32" s="64" t="str">
        <f t="shared" si="0"/>
        <v/>
      </c>
      <c r="B32" s="12"/>
      <c r="C32" s="41"/>
      <c r="D32" s="25"/>
      <c r="E32" s="25"/>
      <c r="F32" s="25"/>
      <c r="G32" s="25"/>
      <c r="H32" s="9"/>
      <c r="I32" s="64" t="str">
        <f t="shared" si="1"/>
        <v/>
      </c>
      <c r="J32" s="12"/>
      <c r="K32" s="41"/>
      <c r="L32" s="25"/>
      <c r="M32" s="25"/>
      <c r="N32" s="25"/>
      <c r="O32" s="25"/>
      <c r="P32" s="11"/>
      <c r="Q32" s="64" t="str">
        <f t="shared" si="2"/>
        <v/>
      </c>
      <c r="R32" s="12"/>
      <c r="S32" s="41"/>
      <c r="T32" s="25"/>
      <c r="U32" s="25"/>
      <c r="V32" s="25"/>
      <c r="W32" s="25"/>
      <c r="X32" s="42"/>
      <c r="Y32" s="64" t="str">
        <f t="shared" si="3"/>
        <v/>
      </c>
      <c r="Z32" s="12"/>
      <c r="AD32" s="64"/>
      <c r="AE32" s="25"/>
      <c r="AF32" s="25"/>
      <c r="AG32" s="25"/>
      <c r="AH32" s="25"/>
      <c r="AI32" s="9"/>
      <c r="AJ32" s="8"/>
      <c r="AK32" s="8"/>
      <c r="AL32" s="8"/>
      <c r="AM32" s="8"/>
      <c r="AN32" s="8"/>
      <c r="AO32" s="8"/>
      <c r="AP32" s="8"/>
      <c r="AQ32" s="8"/>
      <c r="AR32" s="8"/>
      <c r="AS32" s="8"/>
      <c r="AT32" s="8"/>
      <c r="AU32" s="8"/>
      <c r="AV32" s="8"/>
      <c r="AW32" s="8"/>
      <c r="AX32" s="8"/>
    </row>
    <row r="33" spans="1:35" s="13" customFormat="1" x14ac:dyDescent="0.35">
      <c r="A33" s="67"/>
      <c r="B33" s="5"/>
      <c r="C33" s="6"/>
      <c r="D33" s="28"/>
      <c r="E33" s="28"/>
      <c r="F33" s="28"/>
      <c r="G33" s="28"/>
      <c r="H33" s="7"/>
      <c r="I33" s="67"/>
      <c r="J33" s="5"/>
      <c r="K33" s="6"/>
      <c r="L33" s="28"/>
      <c r="M33" s="28"/>
      <c r="N33" s="28"/>
      <c r="O33" s="28"/>
      <c r="P33" s="6"/>
      <c r="Q33" s="67"/>
      <c r="R33" s="5"/>
      <c r="S33" s="6"/>
      <c r="T33" s="28"/>
      <c r="U33" s="28"/>
      <c r="V33" s="28"/>
      <c r="W33" s="28"/>
      <c r="X33" s="7"/>
      <c r="Y33" s="67"/>
      <c r="Z33" s="5"/>
      <c r="AA33" s="6"/>
      <c r="AB33" s="6"/>
      <c r="AC33" s="6"/>
      <c r="AD33" s="67"/>
      <c r="AE33" s="28"/>
      <c r="AF33" s="28"/>
      <c r="AG33" s="28"/>
      <c r="AH33" s="28"/>
      <c r="AI33" s="7"/>
    </row>
    <row r="35" spans="1:35" x14ac:dyDescent="0.35">
      <c r="D35" s="1"/>
      <c r="E35" s="1"/>
      <c r="F35" s="1"/>
      <c r="G35" s="1"/>
      <c r="L35" s="1"/>
      <c r="M35" s="1"/>
      <c r="N35" s="1"/>
      <c r="O35" s="1"/>
      <c r="T35" s="1"/>
      <c r="U35" s="1"/>
      <c r="V35" s="1"/>
      <c r="W35" s="1"/>
      <c r="AE35" s="1"/>
      <c r="AF35" s="1"/>
      <c r="AG35" s="1"/>
      <c r="AH35" s="1"/>
    </row>
    <row r="36" spans="1:35" x14ac:dyDescent="0.35">
      <c r="D36" s="1"/>
      <c r="E36" s="1"/>
      <c r="F36" s="1"/>
      <c r="G36" s="1"/>
      <c r="L36" s="1"/>
      <c r="M36" s="1"/>
      <c r="N36" s="1"/>
      <c r="O36" s="1"/>
      <c r="T36" s="1"/>
      <c r="U36" s="1"/>
      <c r="V36" s="1"/>
      <c r="W36" s="1"/>
      <c r="AE36" s="1"/>
      <c r="AF36" s="1"/>
      <c r="AG36" s="1"/>
      <c r="AH36" s="1"/>
    </row>
    <row r="37" spans="1:35" x14ac:dyDescent="0.35">
      <c r="D37" s="1"/>
      <c r="E37" s="1"/>
      <c r="F37" s="1"/>
      <c r="G37" s="1"/>
      <c r="L37" s="1"/>
      <c r="M37" s="1"/>
      <c r="N37" s="1"/>
      <c r="O37" s="1"/>
      <c r="T37" s="1"/>
      <c r="U37" s="1"/>
      <c r="V37" s="1"/>
      <c r="W37" s="1"/>
      <c r="AE37" s="1"/>
      <c r="AF37" s="1"/>
      <c r="AG37" s="1"/>
      <c r="AH37" s="1"/>
    </row>
    <row r="38" spans="1:35" x14ac:dyDescent="0.35">
      <c r="D38" s="1"/>
      <c r="E38" s="1"/>
      <c r="F38" s="1"/>
      <c r="G38" s="1"/>
      <c r="L38" s="1"/>
      <c r="M38" s="1"/>
      <c r="N38" s="1"/>
      <c r="O38" s="1"/>
      <c r="T38" s="1"/>
      <c r="U38" s="1"/>
      <c r="V38" s="1"/>
      <c r="W38" s="1"/>
      <c r="AE38" s="1"/>
      <c r="AF38" s="1"/>
      <c r="AG38" s="1"/>
      <c r="AH38" s="1"/>
    </row>
    <row r="39" spans="1:35" x14ac:dyDescent="0.35">
      <c r="D39" s="1"/>
      <c r="E39" s="1"/>
      <c r="F39" s="1"/>
      <c r="G39" s="1"/>
      <c r="L39" s="1"/>
      <c r="M39" s="1"/>
      <c r="N39" s="1"/>
      <c r="O39" s="1"/>
      <c r="T39" s="1"/>
      <c r="U39" s="1"/>
      <c r="V39" s="1"/>
      <c r="W39" s="1"/>
      <c r="AE39" s="1"/>
      <c r="AF39" s="1"/>
      <c r="AG39" s="1"/>
      <c r="AH39" s="1"/>
    </row>
    <row r="40" spans="1:35" x14ac:dyDescent="0.35">
      <c r="D40" s="1"/>
      <c r="E40" s="1"/>
      <c r="F40" s="1"/>
      <c r="G40" s="1"/>
      <c r="L40" s="1"/>
      <c r="M40" s="1"/>
      <c r="N40" s="1"/>
      <c r="O40" s="1"/>
      <c r="T40" s="1"/>
      <c r="U40" s="1"/>
      <c r="V40" s="1"/>
      <c r="W40" s="1"/>
      <c r="AE40" s="1"/>
      <c r="AF40" s="1"/>
      <c r="AG40" s="1"/>
      <c r="AH40" s="1"/>
    </row>
    <row r="41" spans="1:35" x14ac:dyDescent="0.35">
      <c r="D41" s="1"/>
      <c r="E41" s="1"/>
      <c r="F41" s="1"/>
      <c r="G41" s="1"/>
      <c r="L41" s="1"/>
      <c r="M41" s="1"/>
      <c r="N41" s="1"/>
      <c r="O41" s="1"/>
      <c r="T41" s="1"/>
      <c r="U41" s="1"/>
      <c r="V41" s="1"/>
      <c r="W41" s="1"/>
      <c r="AE41" s="1"/>
      <c r="AF41" s="1"/>
      <c r="AG41" s="1"/>
      <c r="AH41" s="1"/>
    </row>
    <row r="42" spans="1:35" x14ac:dyDescent="0.35">
      <c r="D42" s="1"/>
      <c r="E42" s="1"/>
      <c r="F42" s="1"/>
      <c r="G42" s="1"/>
      <c r="L42" s="1"/>
      <c r="M42" s="1"/>
      <c r="N42" s="1"/>
      <c r="O42" s="1"/>
      <c r="T42" s="1"/>
      <c r="U42" s="1"/>
      <c r="V42" s="1"/>
      <c r="W42" s="1"/>
      <c r="AE42" s="1"/>
      <c r="AF42" s="1"/>
      <c r="AG42" s="1"/>
      <c r="AH42" s="1"/>
    </row>
    <row r="43" spans="1:35" x14ac:dyDescent="0.35">
      <c r="D43" s="1"/>
      <c r="E43" s="1"/>
      <c r="F43" s="1"/>
      <c r="G43" s="1"/>
      <c r="L43" s="1"/>
      <c r="M43" s="1"/>
      <c r="N43" s="1"/>
      <c r="O43" s="1"/>
      <c r="T43" s="1"/>
      <c r="U43" s="1"/>
      <c r="V43" s="1"/>
      <c r="W43" s="1"/>
      <c r="AE43" s="1"/>
      <c r="AF43" s="1"/>
      <c r="AG43" s="1"/>
      <c r="AH43" s="1"/>
    </row>
    <row r="44" spans="1:35" x14ac:dyDescent="0.35">
      <c r="D44" s="1"/>
      <c r="E44" s="1"/>
      <c r="F44" s="1"/>
      <c r="G44" s="1"/>
      <c r="L44" s="1"/>
      <c r="M44" s="1"/>
      <c r="N44" s="1"/>
      <c r="O44" s="1"/>
      <c r="T44" s="1"/>
      <c r="U44" s="1"/>
      <c r="V44" s="1"/>
      <c r="W44" s="1"/>
      <c r="AE44" s="1"/>
      <c r="AF44" s="1"/>
      <c r="AG44" s="1"/>
      <c r="AH44" s="1"/>
    </row>
  </sheetData>
  <sheetProtection algorithmName="SHA-512" hashValue="wA0DXCCTN2vyrzeKlAArDt2LfkuHeWj//8ywIvO8Zz38PPwicoqB4GOMvHI3IDmywFSlusB5ZvJYJCSGeJHIdw==" saltValue="RH03qz4S9Yq9eIWgqN7BsA==" spinCount="100000" sheet="1" selectLockedCells="1" selectUnlockedCells="1"/>
  <mergeCells count="4">
    <mergeCell ref="I1:K1"/>
    <mergeCell ref="Q1:S1"/>
    <mergeCell ref="A1:C1"/>
    <mergeCell ref="Y1:AH1"/>
  </mergeCells>
  <conditionalFormatting sqref="Q2:Q32 A3:A32 I3:I32 Y3:Y32">
    <cfRule type="expression" dxfId="5" priority="1">
      <formula>AND(A2&lt;&gt;"",COUNTIF(A$3:A$32, A2)&gt;1)</formula>
    </cfRule>
  </conditionalFormatting>
  <pageMargins left="0.25" right="0.25"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96A02-7C9A-40E8-BC2F-A5BD4830F219}">
  <dimension ref="A1:BG44"/>
  <sheetViews>
    <sheetView topLeftCell="S1" workbookViewId="0">
      <selection activeCell="AB5" sqref="AB5"/>
    </sheetView>
  </sheetViews>
  <sheetFormatPr defaultColWidth="9.1796875" defaultRowHeight="14.5" x14ac:dyDescent="0.35"/>
  <cols>
    <col min="1" max="1" width="5.81640625" style="23" bestFit="1" customWidth="1"/>
    <col min="2" max="2" width="36.453125" style="26" customWidth="1"/>
    <col min="3" max="7" width="5.7265625" style="26" customWidth="1"/>
    <col min="8" max="8" width="2.7265625" style="18" customWidth="1"/>
    <col min="9" max="9" width="5.81640625" style="23" bestFit="1" customWidth="1"/>
    <col min="10" max="10" width="36.453125" style="26" customWidth="1"/>
    <col min="11" max="15" width="5.7265625" style="26" customWidth="1"/>
    <col min="16" max="16" width="2.7265625" style="62" customWidth="1"/>
    <col min="17" max="17" width="5.81640625" style="23" bestFit="1" customWidth="1"/>
    <col min="18" max="18" width="36.453125" style="26" customWidth="1"/>
    <col min="19" max="23" width="5.7265625" style="26" customWidth="1"/>
    <col min="24" max="24" width="2.7265625" style="18" customWidth="1"/>
    <col min="25" max="25" width="6.54296875" style="23" bestFit="1" customWidth="1"/>
    <col min="26" max="26" width="36.453125" style="26" customWidth="1"/>
    <col min="27" max="27" width="5.7265625" style="24" customWidth="1"/>
    <col min="28" max="31" width="5.7265625" style="26" customWidth="1"/>
    <col min="32" max="32" width="2.7265625" style="18" customWidth="1"/>
    <col min="33" max="33" width="25.7265625" hidden="1" customWidth="1"/>
    <col min="34" max="34" width="7.453125" style="1" hidden="1" customWidth="1"/>
    <col min="35" max="35" width="7.1796875" style="1" hidden="1" customWidth="1"/>
    <col min="36" max="38" width="5.26953125" style="1" hidden="1" customWidth="1"/>
    <col min="39" max="40" width="5.453125" style="1" hidden="1" customWidth="1"/>
    <col min="41" max="41" width="5.453125" style="24" hidden="1" customWidth="1"/>
    <col min="42" max="44" width="4.1796875" style="24" hidden="1" customWidth="1"/>
    <col min="45" max="16384" width="9.1796875" style="18"/>
  </cols>
  <sheetData>
    <row r="1" spans="1:59" s="16" customFormat="1" ht="16" x14ac:dyDescent="0.4">
      <c r="A1" s="101" t="s">
        <v>3</v>
      </c>
      <c r="B1" s="101"/>
      <c r="C1" s="101"/>
      <c r="D1" s="101"/>
      <c r="E1" s="101"/>
      <c r="F1" s="101"/>
      <c r="G1" s="101"/>
      <c r="H1" s="15"/>
      <c r="I1" s="101" t="s">
        <v>4</v>
      </c>
      <c r="J1" s="101"/>
      <c r="K1" s="101"/>
      <c r="L1" s="101"/>
      <c r="M1" s="101"/>
      <c r="N1" s="101"/>
      <c r="O1" s="101"/>
      <c r="P1" s="82"/>
      <c r="Q1" s="101" t="s">
        <v>5</v>
      </c>
      <c r="R1" s="101"/>
      <c r="S1" s="101"/>
      <c r="T1" s="101"/>
      <c r="U1" s="101"/>
      <c r="V1" s="101"/>
      <c r="W1" s="101"/>
      <c r="X1" s="15"/>
      <c r="Y1" s="101" t="s">
        <v>27</v>
      </c>
      <c r="Z1" s="101"/>
      <c r="AA1" s="101"/>
      <c r="AB1" s="101"/>
      <c r="AC1" s="101"/>
      <c r="AD1" s="101"/>
      <c r="AE1" s="101"/>
      <c r="AF1" s="15"/>
      <c r="AG1" s="101" t="s">
        <v>8</v>
      </c>
      <c r="AH1" s="101"/>
      <c r="AI1" s="101"/>
      <c r="AJ1" s="101"/>
      <c r="AK1" s="101"/>
      <c r="AL1" s="101"/>
      <c r="AM1" s="101"/>
      <c r="AN1" s="101"/>
      <c r="AO1" s="59"/>
      <c r="AP1" s="59"/>
      <c r="AQ1" s="59"/>
      <c r="AR1" s="59"/>
    </row>
    <row r="2" spans="1:59" x14ac:dyDescent="0.35">
      <c r="A2" s="33" t="s">
        <v>16</v>
      </c>
      <c r="B2" s="32" t="s">
        <v>0</v>
      </c>
      <c r="C2" s="35" t="s">
        <v>7</v>
      </c>
      <c r="D2" s="35" t="s">
        <v>49</v>
      </c>
      <c r="E2" s="35" t="s">
        <v>50</v>
      </c>
      <c r="F2" s="35" t="s">
        <v>51</v>
      </c>
      <c r="G2" s="35" t="s">
        <v>52</v>
      </c>
      <c r="H2" s="34"/>
      <c r="I2" s="33" t="s">
        <v>16</v>
      </c>
      <c r="J2" s="32" t="s">
        <v>0</v>
      </c>
      <c r="K2" s="35" t="s">
        <v>7</v>
      </c>
      <c r="L2" s="35" t="s">
        <v>49</v>
      </c>
      <c r="M2" s="35" t="s">
        <v>50</v>
      </c>
      <c r="N2" s="35" t="s">
        <v>51</v>
      </c>
      <c r="O2" s="35" t="s">
        <v>52</v>
      </c>
      <c r="P2" s="83"/>
      <c r="Q2" s="33" t="s">
        <v>16</v>
      </c>
      <c r="R2" s="32" t="s">
        <v>0</v>
      </c>
      <c r="S2" s="35" t="s">
        <v>7</v>
      </c>
      <c r="T2" s="35" t="s">
        <v>49</v>
      </c>
      <c r="U2" s="35" t="s">
        <v>50</v>
      </c>
      <c r="V2" s="35" t="s">
        <v>51</v>
      </c>
      <c r="W2" s="35" t="s">
        <v>52</v>
      </c>
      <c r="X2" s="34"/>
      <c r="Y2" s="33" t="s">
        <v>16</v>
      </c>
      <c r="Z2" s="32" t="s">
        <v>0</v>
      </c>
      <c r="AA2" s="35" t="s">
        <v>7</v>
      </c>
      <c r="AB2" s="35" t="s">
        <v>49</v>
      </c>
      <c r="AC2" s="35" t="s">
        <v>50</v>
      </c>
      <c r="AD2" s="35" t="s">
        <v>51</v>
      </c>
      <c r="AE2" s="35" t="s">
        <v>52</v>
      </c>
      <c r="AF2" s="17"/>
      <c r="AG2" s="36" t="s">
        <v>0</v>
      </c>
      <c r="AH2" s="37" t="s">
        <v>10</v>
      </c>
      <c r="AI2" s="37" t="s">
        <v>13</v>
      </c>
      <c r="AJ2" s="37" t="s">
        <v>11</v>
      </c>
      <c r="AK2" s="37" t="s">
        <v>14</v>
      </c>
      <c r="AL2" s="37" t="s">
        <v>12</v>
      </c>
      <c r="AM2" s="37" t="s">
        <v>15</v>
      </c>
      <c r="AN2" s="37" t="s">
        <v>7</v>
      </c>
      <c r="AO2" s="35" t="s">
        <v>49</v>
      </c>
      <c r="AP2" s="35" t="s">
        <v>50</v>
      </c>
      <c r="AQ2" s="35" t="s">
        <v>51</v>
      </c>
      <c r="AR2" s="35" t="s">
        <v>52</v>
      </c>
    </row>
    <row r="3" spans="1:59" s="22" customFormat="1" ht="13" x14ac:dyDescent="0.3">
      <c r="A3" s="20">
        <f t="shared" ref="A3:A32" si="0">IF(OR(B3="",B3="N/A"),"",RANK(C3,$C$3:$C$32,0))</f>
        <v>1</v>
      </c>
      <c r="B3" s="19" t="str" cm="1">
        <f t="array" ref="B3:C14">IFERROR(_xlfn.CHOOSECOLS(_xlfn._xlws.SORT(_xlfn._xlws.FILTER(Scores!$A$2:$I$211,(Scores!$I$2:$I$211&lt;&gt;"")*(Scores!$D$2:$D$211="Hip Hop")),{9,2},{-1,1}),2,9),"N/A")</f>
        <v>Harrisburg</v>
      </c>
      <c r="C3" s="25">
        <v>272.5</v>
      </c>
      <c r="D3" s="40"/>
      <c r="E3" s="40"/>
      <c r="F3" s="40"/>
      <c r="G3" s="40"/>
      <c r="H3" s="21"/>
      <c r="I3" s="20">
        <f t="shared" ref="I3:I32" si="1">IF(OR(J3="",J3="N/A"),"",RANK(K3,$K$3:$K$32,0))</f>
        <v>1</v>
      </c>
      <c r="J3" s="19" t="str" cm="1">
        <f t="array" ref="J3:K11">IFERROR(_xlfn.CHOOSECOLS(_xlfn._xlws.SORT(_xlfn._xlws.FILTER(Scores!$A$2:$I$211,(Scores!$I$2:$I$211&lt;&gt;"")*(Scores!$D$2:$D$211="Jazz")),{9,2},{-1,1}),2,9),"N/A")</f>
        <v>Brandon Valley</v>
      </c>
      <c r="K3" s="25">
        <v>280</v>
      </c>
      <c r="L3" s="40"/>
      <c r="M3" s="40"/>
      <c r="N3" s="40"/>
      <c r="O3" s="40"/>
      <c r="P3" s="84"/>
      <c r="Q3" s="20">
        <f t="shared" ref="Q3:Q32" si="2">IF(OR(R3="",R3="N/A"),"",RANK(S3,$S$3:$S$32,0))</f>
        <v>1</v>
      </c>
      <c r="R3" s="19" t="str" cm="1">
        <f t="array" ref="R3:S13">IFERROR(_xlfn.CHOOSECOLS(_xlfn._xlws.SORT(_xlfn._xlws.FILTER(Scores!$A$2:$I$211,(Scores!$I$2:$I$211&lt;&gt;"")*(Scores!$D$2:$D$211="Pom")),{9,2},{-1,1}),2,9),"N/A")</f>
        <v>Brandon Valley</v>
      </c>
      <c r="S3" s="25">
        <v>280.5</v>
      </c>
      <c r="T3" s="40"/>
      <c r="U3" s="40"/>
      <c r="V3" s="40"/>
      <c r="W3" s="40"/>
      <c r="X3" s="21"/>
      <c r="Y3" s="20">
        <f>IF(OR(Z3="",Z3="N/A"),"",RANK(AA3,$AA$3:$AA$32,0))</f>
        <v>1</v>
      </c>
      <c r="Z3" s="19" t="str" cm="1">
        <f t="array" ref="Z3:AA18">IFERROR(_xlfn.CHOOSECOLS(_xlfn._xlws.SORT(_xlfn._xlws.FILTER($AG$3:$AN$32,$AN$3:$AN$32&lt;&gt;""),{8,1},{-1,1}),1,8),"N/A")</f>
        <v>Brandon Valley</v>
      </c>
      <c r="AA3" s="65">
        <v>40</v>
      </c>
      <c r="AB3" s="40"/>
      <c r="AC3" s="40"/>
      <c r="AD3" s="40"/>
      <c r="AE3" s="40"/>
      <c r="AF3" s="21"/>
      <c r="AG3" s="8" t="str" cm="1">
        <f t="array" ref="AG3:AG18">_xlfn.UNIQUE(_xlfn._xlws.FILTER(_xlfn.TOCOL(_xlfn.VSTACK('DN-Results'!$B$3:$B$32,'DN-Results'!$J$3:$J$32,'DN-Results'!$R$3:$R$32)),_xlfn.TOCOL(_xlfn.TOCOL(_xlfn.VSTACK('DN-Results'!$B$3:$B$32,'DN-Results'!$J$3:$J$32,'DN-Results'!$R$3:$R$32))&lt;&gt;"",1)))</f>
        <v>Harrisburg</v>
      </c>
      <c r="AH3" s="10">
        <f t="shared" ref="AH3:AH32" si="3">IF($AG3="","",_xlfn.XLOOKUP($AG3,$B$3:$B$32,$A$3:$A$32,"-"))</f>
        <v>1</v>
      </c>
      <c r="AI3" s="10">
        <f>IF(AG3="","",IF(AH3="-","-",IF(AH3&lt;=20,21-AH3,0)))</f>
        <v>20</v>
      </c>
      <c r="AJ3" s="10">
        <f t="shared" ref="AJ3:AJ32" si="4">IF($AG3="","",_xlfn.XLOOKUP($AG3,$J$3:$J$32,$I$3:$I$32,"-"))</f>
        <v>3</v>
      </c>
      <c r="AK3" s="10">
        <f>IF(AG3="","",IF(AJ3="-","-",IF(AJ3&lt;=20,21-AJ3,0)))</f>
        <v>18</v>
      </c>
      <c r="AL3" s="10" t="str">
        <f t="shared" ref="AL3:AL32" si="5">IF($AG3="","",_xlfn.XLOOKUP($AG3,$R$3:$R$32,$Q$3:$Q$32,"-"))</f>
        <v>-</v>
      </c>
      <c r="AM3" s="10" t="str">
        <f>IF(AG3="","",IF(AL3="-","-",IF(AL3&lt;=20,21-AL3,0)))</f>
        <v>-</v>
      </c>
      <c r="AN3" s="10">
        <f>IF(OR(AG3="",AG3="N/A"),"",IF((ISERR(FIND("-",AI3))+ISERR(FIND("-",AK3))+ISERR(FIND("-",AM3)))&gt;=2,SUM(AI3,AK3,AM3),""))</f>
        <v>38</v>
      </c>
      <c r="AO3" s="25" cm="1">
        <f t="array" ref="AO3:AR3">IF(AG3="","",VLOOKUP(AG3,$Z$3:$AE$20,{3,4,5,6},FALSE))</f>
        <v>260.5</v>
      </c>
      <c r="AP3" s="25">
        <v>0</v>
      </c>
      <c r="AQ3" s="25">
        <v>0</v>
      </c>
      <c r="AR3" s="25">
        <v>0</v>
      </c>
    </row>
    <row r="4" spans="1:59" s="22" customFormat="1" ht="13" x14ac:dyDescent="0.3">
      <c r="A4" s="20">
        <f t="shared" si="0"/>
        <v>2</v>
      </c>
      <c r="B4" s="19" t="str">
        <v>Sioux Falls Jefferson</v>
      </c>
      <c r="C4" s="25">
        <v>268.5</v>
      </c>
      <c r="D4" s="40"/>
      <c r="E4" s="40"/>
      <c r="F4" s="40"/>
      <c r="G4" s="40"/>
      <c r="H4" s="21"/>
      <c r="I4" s="20">
        <f t="shared" si="1"/>
        <v>2</v>
      </c>
      <c r="J4" s="19" t="str">
        <v>Dakota Valley</v>
      </c>
      <c r="K4" s="25">
        <v>275.5</v>
      </c>
      <c r="L4" s="40"/>
      <c r="M4" s="40"/>
      <c r="N4" s="40"/>
      <c r="O4" s="40"/>
      <c r="P4" s="84"/>
      <c r="Q4" s="20">
        <f t="shared" si="2"/>
        <v>2</v>
      </c>
      <c r="R4" s="19" t="str">
        <v>Dakota Valley</v>
      </c>
      <c r="S4" s="25">
        <v>278.5</v>
      </c>
      <c r="T4" s="40"/>
      <c r="U4" s="40"/>
      <c r="V4" s="40"/>
      <c r="W4" s="40"/>
      <c r="X4" s="21"/>
      <c r="Y4" s="20">
        <f t="shared" ref="Y4:Y32" si="6">IF(OR(Z4="",Z4="N/A"),"",RANK(AA4,$AA$3:$AA$32,0))</f>
        <v>2</v>
      </c>
      <c r="Z4" s="19" t="str">
        <v>Dakota Valley</v>
      </c>
      <c r="AA4" s="65">
        <v>38</v>
      </c>
      <c r="AB4" s="40">
        <v>274.5</v>
      </c>
      <c r="AC4" s="40"/>
      <c r="AD4" s="40"/>
      <c r="AE4" s="40"/>
      <c r="AF4" s="21"/>
      <c r="AG4" s="8" t="str">
        <v>Sioux Falls Jefferson</v>
      </c>
      <c r="AH4" s="10">
        <f t="shared" si="3"/>
        <v>2</v>
      </c>
      <c r="AI4" s="10">
        <f t="shared" ref="AI4:AI32" si="7">IF(AG4="","",IF(AH4="-","-",IF(AH4&lt;=20,21-AH4,0)))</f>
        <v>19</v>
      </c>
      <c r="AJ4" s="10" t="str">
        <f t="shared" si="4"/>
        <v>-</v>
      </c>
      <c r="AK4" s="10" t="str">
        <f t="shared" ref="AK4:AK32" si="8">IF(AG4="","",IF(AJ4="-","-",IF(AJ4&lt;=20,21-AJ4,0)))</f>
        <v>-</v>
      </c>
      <c r="AL4" s="10">
        <f t="shared" si="5"/>
        <v>4</v>
      </c>
      <c r="AM4" s="10">
        <f t="shared" ref="AM4:AM32" si="9">IF(AG4="","",IF(AL4="-","-",IF(AL4&lt;=20,21-AL4,0)))</f>
        <v>17</v>
      </c>
      <c r="AN4" s="10">
        <f t="shared" ref="AN4:AN32" si="10">IF(AG4="","",IF((ISERR(FIND("-",AI4))+ISERR(FIND("-",AK4))+ISERR(FIND("-",AM4)))&gt;=2,SUM(AI4,AK4,AM4),""))</f>
        <v>36</v>
      </c>
      <c r="AO4" s="25" cm="1">
        <f t="array" ref="AO4:AR4">IF(AG4="","",VLOOKUP(AG4,$Z$3:$AE$20,{3,4,5,6},FALSE))</f>
        <v>0</v>
      </c>
      <c r="AP4" s="25">
        <v>0</v>
      </c>
      <c r="AQ4" s="25">
        <v>0</v>
      </c>
      <c r="AR4" s="25">
        <v>0</v>
      </c>
    </row>
    <row r="5" spans="1:59" s="22" customFormat="1" ht="13" x14ac:dyDescent="0.3">
      <c r="A5" s="20">
        <f t="shared" si="0"/>
        <v>3</v>
      </c>
      <c r="B5" s="19" t="str">
        <v>Sioux Falls Washington</v>
      </c>
      <c r="C5" s="25">
        <v>263</v>
      </c>
      <c r="D5" s="40"/>
      <c r="E5" s="40"/>
      <c r="F5" s="40"/>
      <c r="G5" s="40"/>
      <c r="H5" s="21"/>
      <c r="I5" s="20">
        <f t="shared" si="1"/>
        <v>3</v>
      </c>
      <c r="J5" s="19" t="str">
        <v>Harrisburg</v>
      </c>
      <c r="K5" s="25">
        <v>256.5</v>
      </c>
      <c r="L5" s="40"/>
      <c r="M5" s="40"/>
      <c r="N5" s="40"/>
      <c r="O5" s="40"/>
      <c r="P5" s="84"/>
      <c r="Q5" s="20">
        <f t="shared" si="2"/>
        <v>3</v>
      </c>
      <c r="R5" s="19" t="str">
        <v>Yankton</v>
      </c>
      <c r="S5" s="25">
        <v>259.5</v>
      </c>
      <c r="T5" s="40"/>
      <c r="U5" s="40"/>
      <c r="V5" s="40"/>
      <c r="W5" s="40"/>
      <c r="X5" s="21"/>
      <c r="Y5" s="20">
        <f t="shared" si="6"/>
        <v>2</v>
      </c>
      <c r="Z5" s="19" t="str">
        <v>Harrisburg</v>
      </c>
      <c r="AA5" s="65">
        <v>38</v>
      </c>
      <c r="AB5" s="40">
        <v>260.5</v>
      </c>
      <c r="AC5" s="40"/>
      <c r="AD5" s="40"/>
      <c r="AE5" s="40"/>
      <c r="AF5" s="21"/>
      <c r="AG5" s="8" t="str">
        <v>Sioux Falls Washington</v>
      </c>
      <c r="AH5" s="10">
        <f t="shared" si="3"/>
        <v>3</v>
      </c>
      <c r="AI5" s="10">
        <f t="shared" si="7"/>
        <v>18</v>
      </c>
      <c r="AJ5" s="10" t="str">
        <f t="shared" si="4"/>
        <v>-</v>
      </c>
      <c r="AK5" s="10" t="str">
        <f t="shared" si="8"/>
        <v>-</v>
      </c>
      <c r="AL5" s="10">
        <f t="shared" si="5"/>
        <v>5</v>
      </c>
      <c r="AM5" s="10">
        <f t="shared" si="9"/>
        <v>16</v>
      </c>
      <c r="AN5" s="10">
        <f t="shared" si="10"/>
        <v>34</v>
      </c>
      <c r="AO5" s="25" cm="1">
        <f t="array" ref="AO5:AR5">IF(AG5="","",VLOOKUP(AG5,$Z$3:$AE$20,{3,4,5,6},FALSE))</f>
        <v>250</v>
      </c>
      <c r="AP5" s="25">
        <v>0</v>
      </c>
      <c r="AQ5" s="25">
        <v>0</v>
      </c>
      <c r="AR5" s="25">
        <v>0</v>
      </c>
    </row>
    <row r="6" spans="1:59" s="22" customFormat="1" ht="13" x14ac:dyDescent="0.3">
      <c r="A6" s="20">
        <f t="shared" si="0"/>
        <v>4</v>
      </c>
      <c r="B6" s="19" t="str">
        <v>Sioux Falls Lincoln</v>
      </c>
      <c r="C6" s="25">
        <v>257.5</v>
      </c>
      <c r="D6" s="40"/>
      <c r="E6" s="40"/>
      <c r="F6" s="40"/>
      <c r="G6" s="40"/>
      <c r="H6" s="21"/>
      <c r="I6" s="20">
        <f t="shared" si="1"/>
        <v>4</v>
      </c>
      <c r="J6" s="19" t="str">
        <v>O'Gorman</v>
      </c>
      <c r="K6" s="25">
        <v>245</v>
      </c>
      <c r="L6" s="40"/>
      <c r="M6" s="40"/>
      <c r="N6" s="40"/>
      <c r="O6" s="40"/>
      <c r="P6" s="84"/>
      <c r="Q6" s="20">
        <f t="shared" si="2"/>
        <v>4</v>
      </c>
      <c r="R6" s="19" t="str">
        <v>Sioux Falls Jefferson</v>
      </c>
      <c r="S6" s="25">
        <v>256.5</v>
      </c>
      <c r="T6" s="40"/>
      <c r="U6" s="40"/>
      <c r="V6" s="40"/>
      <c r="W6" s="40"/>
      <c r="X6" s="21"/>
      <c r="Y6" s="20">
        <f t="shared" si="6"/>
        <v>4</v>
      </c>
      <c r="Z6" s="19" t="str">
        <v>Sioux Falls Jefferson</v>
      </c>
      <c r="AA6" s="65">
        <v>36</v>
      </c>
      <c r="AB6" s="40"/>
      <c r="AC6" s="40"/>
      <c r="AD6" s="40"/>
      <c r="AE6" s="40"/>
      <c r="AF6" s="21"/>
      <c r="AG6" s="8" t="str">
        <v>Sioux Falls Lincoln</v>
      </c>
      <c r="AH6" s="10">
        <f t="shared" si="3"/>
        <v>4</v>
      </c>
      <c r="AI6" s="10">
        <f t="shared" si="7"/>
        <v>17</v>
      </c>
      <c r="AJ6" s="10">
        <f t="shared" si="4"/>
        <v>7</v>
      </c>
      <c r="AK6" s="10">
        <f t="shared" si="8"/>
        <v>14</v>
      </c>
      <c r="AL6" s="10" t="str">
        <f t="shared" si="5"/>
        <v>-</v>
      </c>
      <c r="AM6" s="10" t="str">
        <f t="shared" si="9"/>
        <v>-</v>
      </c>
      <c r="AN6" s="10">
        <f t="shared" si="10"/>
        <v>31</v>
      </c>
      <c r="AO6" s="25" cm="1">
        <f t="array" ref="AO6:AR6">IF(AG6="","",VLOOKUP(AG6,$Z$3:$AE$20,{3,4,5,6},FALSE))</f>
        <v>0</v>
      </c>
      <c r="AP6" s="25">
        <v>0</v>
      </c>
      <c r="AQ6" s="25">
        <v>0</v>
      </c>
      <c r="AR6" s="25">
        <v>0</v>
      </c>
    </row>
    <row r="7" spans="1:59" s="22" customFormat="1" ht="13" x14ac:dyDescent="0.3">
      <c r="A7" s="20">
        <f t="shared" si="0"/>
        <v>5</v>
      </c>
      <c r="B7" s="19" t="str">
        <v>Rapid City Central</v>
      </c>
      <c r="C7" s="25">
        <v>245</v>
      </c>
      <c r="D7" s="40"/>
      <c r="E7" s="40"/>
      <c r="F7" s="40"/>
      <c r="G7" s="40"/>
      <c r="H7" s="21"/>
      <c r="I7" s="20">
        <f t="shared" si="1"/>
        <v>5</v>
      </c>
      <c r="J7" s="19" t="str">
        <v>Yankton</v>
      </c>
      <c r="K7" s="25">
        <v>244.5</v>
      </c>
      <c r="L7" s="40"/>
      <c r="M7" s="40"/>
      <c r="N7" s="40"/>
      <c r="O7" s="40"/>
      <c r="P7" s="84"/>
      <c r="Q7" s="20">
        <f t="shared" si="2"/>
        <v>5</v>
      </c>
      <c r="R7" s="19" t="str">
        <v>Sioux Falls Washington</v>
      </c>
      <c r="S7" s="25">
        <v>245.5</v>
      </c>
      <c r="T7" s="40"/>
      <c r="U7" s="40"/>
      <c r="V7" s="40"/>
      <c r="W7" s="40"/>
      <c r="X7" s="21"/>
      <c r="Y7" s="20">
        <f t="shared" si="6"/>
        <v>5</v>
      </c>
      <c r="Z7" s="19" t="str">
        <v>Sioux Falls Washington</v>
      </c>
      <c r="AA7" s="65">
        <v>34</v>
      </c>
      <c r="AB7" s="40">
        <v>250</v>
      </c>
      <c r="AC7" s="40"/>
      <c r="AD7" s="40"/>
      <c r="AE7" s="40"/>
      <c r="AF7" s="21"/>
      <c r="AG7" s="8" t="str">
        <v>Rapid City Central</v>
      </c>
      <c r="AH7" s="10">
        <f t="shared" si="3"/>
        <v>5</v>
      </c>
      <c r="AI7" s="10">
        <f t="shared" si="7"/>
        <v>16</v>
      </c>
      <c r="AJ7" s="10" t="str">
        <f t="shared" si="4"/>
        <v>-</v>
      </c>
      <c r="AK7" s="10" t="str">
        <f t="shared" si="8"/>
        <v>-</v>
      </c>
      <c r="AL7" s="10">
        <f t="shared" si="5"/>
        <v>8</v>
      </c>
      <c r="AM7" s="10">
        <f t="shared" si="9"/>
        <v>13</v>
      </c>
      <c r="AN7" s="10">
        <f t="shared" si="10"/>
        <v>29</v>
      </c>
      <c r="AO7" s="25" cm="1">
        <f t="array" ref="AO7:AR7">IF(AG7="","",VLOOKUP(AG7,$Z$3:$AE$20,{3,4,5,6},FALSE))</f>
        <v>224.5</v>
      </c>
      <c r="AP7" s="25">
        <v>0</v>
      </c>
      <c r="AQ7" s="25">
        <v>0</v>
      </c>
      <c r="AR7" s="25">
        <v>0</v>
      </c>
    </row>
    <row r="8" spans="1:59" s="22" customFormat="1" ht="13" x14ac:dyDescent="0.3">
      <c r="A8" s="20">
        <f t="shared" si="0"/>
        <v>6</v>
      </c>
      <c r="B8" s="19" t="str">
        <v>O'Gorman</v>
      </c>
      <c r="C8" s="25">
        <v>234.5</v>
      </c>
      <c r="D8" s="40"/>
      <c r="E8" s="40"/>
      <c r="F8" s="40"/>
      <c r="G8" s="40"/>
      <c r="H8" s="21"/>
      <c r="I8" s="20">
        <f t="shared" si="1"/>
        <v>6</v>
      </c>
      <c r="J8" s="19" t="str">
        <v>Sioux Falls Roosevelt</v>
      </c>
      <c r="K8" s="25">
        <v>234.5</v>
      </c>
      <c r="L8" s="40"/>
      <c r="M8" s="40"/>
      <c r="N8" s="40"/>
      <c r="O8" s="40"/>
      <c r="P8" s="84"/>
      <c r="Q8" s="20">
        <f t="shared" si="2"/>
        <v>6</v>
      </c>
      <c r="R8" s="19" t="str">
        <v>Watertown</v>
      </c>
      <c r="S8" s="25">
        <v>237</v>
      </c>
      <c r="T8" s="40"/>
      <c r="U8" s="40"/>
      <c r="V8" s="40"/>
      <c r="W8" s="40"/>
      <c r="X8" s="21"/>
      <c r="Y8" s="20">
        <f t="shared" si="6"/>
        <v>5</v>
      </c>
      <c r="Z8" s="19" t="str">
        <v>Yankton</v>
      </c>
      <c r="AA8" s="65">
        <v>34</v>
      </c>
      <c r="AB8" s="40">
        <v>244</v>
      </c>
      <c r="AC8" s="40"/>
      <c r="AD8" s="40"/>
      <c r="AE8" s="40"/>
      <c r="AF8" s="21"/>
      <c r="AG8" s="8" t="str">
        <v>O'Gorman</v>
      </c>
      <c r="AH8" s="10">
        <f t="shared" si="3"/>
        <v>6</v>
      </c>
      <c r="AI8" s="10">
        <f t="shared" si="7"/>
        <v>15</v>
      </c>
      <c r="AJ8" s="10">
        <f t="shared" si="4"/>
        <v>4</v>
      </c>
      <c r="AK8" s="10">
        <f t="shared" si="8"/>
        <v>17</v>
      </c>
      <c r="AL8" s="10" t="str">
        <f t="shared" si="5"/>
        <v>-</v>
      </c>
      <c r="AM8" s="10" t="str">
        <f t="shared" si="9"/>
        <v>-</v>
      </c>
      <c r="AN8" s="10">
        <f t="shared" si="10"/>
        <v>32</v>
      </c>
      <c r="AO8" s="25" cm="1">
        <f t="array" ref="AO8:AR8">IF(AG8="","",VLOOKUP(AG8,$Z$3:$AE$20,{3,4,5,6},FALSE))</f>
        <v>0</v>
      </c>
      <c r="AP8" s="25">
        <v>0</v>
      </c>
      <c r="AQ8" s="25">
        <v>0</v>
      </c>
      <c r="AR8" s="25">
        <v>0</v>
      </c>
    </row>
    <row r="9" spans="1:59" s="22" customFormat="1" ht="13" x14ac:dyDescent="0.3">
      <c r="A9" s="20">
        <f t="shared" si="0"/>
        <v>7</v>
      </c>
      <c r="B9" s="19" t="str">
        <v>Sioux Falls Roosevelt</v>
      </c>
      <c r="C9" s="25">
        <v>219.5</v>
      </c>
      <c r="D9" s="40"/>
      <c r="E9" s="40"/>
      <c r="F9" s="40"/>
      <c r="G9" s="40"/>
      <c r="H9" s="21"/>
      <c r="I9" s="20">
        <f t="shared" si="1"/>
        <v>7</v>
      </c>
      <c r="J9" s="19" t="str">
        <v>Sioux Falls Lincoln</v>
      </c>
      <c r="K9" s="25">
        <v>231</v>
      </c>
      <c r="L9" s="40"/>
      <c r="M9" s="40"/>
      <c r="N9" s="40"/>
      <c r="O9" s="40"/>
      <c r="P9" s="84"/>
      <c r="Q9" s="20">
        <f t="shared" si="2"/>
        <v>7</v>
      </c>
      <c r="R9" s="19" t="str">
        <v>Pierre</v>
      </c>
      <c r="S9" s="25">
        <v>230</v>
      </c>
      <c r="T9" s="40"/>
      <c r="U9" s="40"/>
      <c r="V9" s="40"/>
      <c r="W9" s="40"/>
      <c r="X9" s="21"/>
      <c r="Y9" s="20">
        <f t="shared" si="6"/>
        <v>7</v>
      </c>
      <c r="Z9" s="19" t="str">
        <v>O'Gorman</v>
      </c>
      <c r="AA9" s="65">
        <v>32</v>
      </c>
      <c r="AB9" s="40"/>
      <c r="AC9" s="40"/>
      <c r="AD9" s="40"/>
      <c r="AE9" s="40"/>
      <c r="AF9" s="21"/>
      <c r="AG9" s="8" t="str">
        <v>Sioux Falls Roosevelt</v>
      </c>
      <c r="AH9" s="10">
        <f t="shared" si="3"/>
        <v>7</v>
      </c>
      <c r="AI9" s="10">
        <f t="shared" si="7"/>
        <v>14</v>
      </c>
      <c r="AJ9" s="10">
        <f t="shared" si="4"/>
        <v>6</v>
      </c>
      <c r="AK9" s="10">
        <f t="shared" si="8"/>
        <v>15</v>
      </c>
      <c r="AL9" s="10" t="str">
        <f t="shared" si="5"/>
        <v>-</v>
      </c>
      <c r="AM9" s="10" t="str">
        <f t="shared" si="9"/>
        <v>-</v>
      </c>
      <c r="AN9" s="10">
        <f t="shared" si="10"/>
        <v>29</v>
      </c>
      <c r="AO9" s="25" cm="1">
        <f t="array" ref="AO9:AR9">IF(AG9="","",VLOOKUP(AG9,$Z$3:$AE$20,{3,4,5,6},FALSE))</f>
        <v>119.5</v>
      </c>
      <c r="AP9" s="25">
        <v>0</v>
      </c>
      <c r="AQ9" s="25">
        <v>0</v>
      </c>
      <c r="AR9" s="25">
        <v>0</v>
      </c>
    </row>
    <row r="10" spans="1:59" s="22" customFormat="1" ht="13" x14ac:dyDescent="0.3">
      <c r="A10" s="20">
        <f t="shared" si="0"/>
        <v>8</v>
      </c>
      <c r="B10" s="19" t="str">
        <v>Brookings</v>
      </c>
      <c r="C10" s="25">
        <v>215</v>
      </c>
      <c r="D10" s="40"/>
      <c r="E10" s="40"/>
      <c r="F10" s="40"/>
      <c r="G10" s="40"/>
      <c r="H10" s="21"/>
      <c r="I10" s="20">
        <f t="shared" si="1"/>
        <v>8</v>
      </c>
      <c r="J10" s="19" t="str">
        <v>Watertown</v>
      </c>
      <c r="K10" s="25">
        <v>230</v>
      </c>
      <c r="L10" s="40"/>
      <c r="M10" s="40"/>
      <c r="N10" s="40"/>
      <c r="O10" s="40"/>
      <c r="P10" s="84"/>
      <c r="Q10" s="20">
        <f t="shared" si="2"/>
        <v>8</v>
      </c>
      <c r="R10" s="19" t="str">
        <v>Rapid City Central</v>
      </c>
      <c r="S10" s="25">
        <v>224</v>
      </c>
      <c r="T10" s="40"/>
      <c r="U10" s="40"/>
      <c r="V10" s="40"/>
      <c r="W10" s="40"/>
      <c r="X10" s="21"/>
      <c r="Y10" s="20">
        <f t="shared" si="6"/>
        <v>8</v>
      </c>
      <c r="Z10" s="19" t="str">
        <v>Sioux Falls Lincoln</v>
      </c>
      <c r="AA10" s="65">
        <v>31</v>
      </c>
      <c r="AB10" s="40"/>
      <c r="AC10" s="40"/>
      <c r="AD10" s="40"/>
      <c r="AE10" s="40"/>
      <c r="AF10" s="21"/>
      <c r="AG10" s="8" t="str">
        <v>Brookings</v>
      </c>
      <c r="AH10" s="10">
        <f t="shared" si="3"/>
        <v>8</v>
      </c>
      <c r="AI10" s="10">
        <f t="shared" si="7"/>
        <v>13</v>
      </c>
      <c r="AJ10" s="10">
        <f t="shared" si="4"/>
        <v>9</v>
      </c>
      <c r="AK10" s="10">
        <f t="shared" si="8"/>
        <v>12</v>
      </c>
      <c r="AL10" s="10" t="str">
        <f t="shared" si="5"/>
        <v>-</v>
      </c>
      <c r="AM10" s="10" t="str">
        <f t="shared" si="9"/>
        <v>-</v>
      </c>
      <c r="AN10" s="10">
        <f t="shared" si="10"/>
        <v>25</v>
      </c>
      <c r="AO10" s="25" cm="1">
        <f t="array" ref="AO10:AR10">IF(AG10="","",VLOOKUP(AG10,$Z$3:$AE$20,{3,4,5,6},FALSE))</f>
        <v>0</v>
      </c>
      <c r="AP10" s="25">
        <v>0</v>
      </c>
      <c r="AQ10" s="25">
        <v>0</v>
      </c>
      <c r="AR10" s="25">
        <v>0</v>
      </c>
    </row>
    <row r="11" spans="1:59" s="22" customFormat="1" ht="13" x14ac:dyDescent="0.3">
      <c r="A11" s="20">
        <f t="shared" si="0"/>
        <v>9</v>
      </c>
      <c r="B11" s="19" t="str">
        <v>Tea Area</v>
      </c>
      <c r="C11" s="25">
        <v>214.5</v>
      </c>
      <c r="D11" s="40"/>
      <c r="E11" s="40"/>
      <c r="F11" s="40"/>
      <c r="G11" s="40"/>
      <c r="H11" s="21"/>
      <c r="I11" s="20">
        <f t="shared" si="1"/>
        <v>9</v>
      </c>
      <c r="J11" s="19" t="str">
        <v>Brookings</v>
      </c>
      <c r="K11" s="25">
        <v>203.5</v>
      </c>
      <c r="L11" s="40"/>
      <c r="M11" s="40"/>
      <c r="N11" s="40"/>
      <c r="O11" s="40"/>
      <c r="P11" s="84"/>
      <c r="Q11" s="20">
        <f t="shared" si="2"/>
        <v>9</v>
      </c>
      <c r="R11" s="19" t="str">
        <v>Aberdeen Central</v>
      </c>
      <c r="S11" s="25">
        <v>223.5</v>
      </c>
      <c r="T11" s="40"/>
      <c r="U11" s="40"/>
      <c r="V11" s="40"/>
      <c r="W11" s="40"/>
      <c r="X11" s="21"/>
      <c r="Y11" s="20">
        <f t="shared" si="6"/>
        <v>9</v>
      </c>
      <c r="Z11" s="19" t="str">
        <v>Rapid City Central</v>
      </c>
      <c r="AA11" s="65">
        <v>29</v>
      </c>
      <c r="AB11" s="40">
        <v>224.5</v>
      </c>
      <c r="AC11" s="40"/>
      <c r="AD11" s="40"/>
      <c r="AE11" s="40"/>
      <c r="AF11" s="21"/>
      <c r="AG11" s="8" t="str">
        <v>Tea Area</v>
      </c>
      <c r="AH11" s="10">
        <f t="shared" si="3"/>
        <v>9</v>
      </c>
      <c r="AI11" s="10">
        <f t="shared" si="7"/>
        <v>12</v>
      </c>
      <c r="AJ11" s="10" t="str">
        <f t="shared" si="4"/>
        <v>-</v>
      </c>
      <c r="AK11" s="10" t="str">
        <f t="shared" si="8"/>
        <v>-</v>
      </c>
      <c r="AL11" s="10">
        <f t="shared" si="5"/>
        <v>10</v>
      </c>
      <c r="AM11" s="10">
        <f t="shared" si="9"/>
        <v>11</v>
      </c>
      <c r="AN11" s="10">
        <f t="shared" si="10"/>
        <v>23</v>
      </c>
      <c r="AO11" s="25" cm="1">
        <f t="array" ref="AO11:AR11">IF(AG11="","",VLOOKUP(AG11,$Z$3:$AE$20,{3,4,5,6},FALSE))</f>
        <v>207.5</v>
      </c>
      <c r="AP11" s="25">
        <v>0</v>
      </c>
      <c r="AQ11" s="25">
        <v>0</v>
      </c>
      <c r="AR11" s="25">
        <v>0</v>
      </c>
    </row>
    <row r="12" spans="1:59" s="22" customFormat="1" ht="13" x14ac:dyDescent="0.3">
      <c r="A12" s="20">
        <f t="shared" si="0"/>
        <v>10</v>
      </c>
      <c r="B12" s="19" t="str">
        <v>Aberdeen Central</v>
      </c>
      <c r="C12" s="25">
        <v>214</v>
      </c>
      <c r="D12" s="40"/>
      <c r="E12" s="40"/>
      <c r="F12" s="40"/>
      <c r="G12" s="40"/>
      <c r="H12" s="21"/>
      <c r="I12" s="20" t="str">
        <f t="shared" si="1"/>
        <v/>
      </c>
      <c r="J12" s="19"/>
      <c r="K12" s="25"/>
      <c r="L12" s="40"/>
      <c r="M12" s="40"/>
      <c r="N12" s="40"/>
      <c r="O12" s="40"/>
      <c r="P12" s="84"/>
      <c r="Q12" s="20">
        <f t="shared" si="2"/>
        <v>10</v>
      </c>
      <c r="R12" s="19" t="str">
        <v>Tea Area</v>
      </c>
      <c r="S12" s="25">
        <v>220.5</v>
      </c>
      <c r="T12" s="40"/>
      <c r="U12" s="40"/>
      <c r="V12" s="40"/>
      <c r="W12" s="40"/>
      <c r="X12" s="21"/>
      <c r="Y12" s="20">
        <f t="shared" si="6"/>
        <v>9</v>
      </c>
      <c r="Z12" s="19" t="str">
        <v>Sioux Falls Roosevelt</v>
      </c>
      <c r="AA12" s="65">
        <v>29</v>
      </c>
      <c r="AB12" s="40">
        <v>119.5</v>
      </c>
      <c r="AC12" s="40"/>
      <c r="AD12" s="40"/>
      <c r="AE12" s="40"/>
      <c r="AF12" s="21"/>
      <c r="AG12" s="8" t="str">
        <v>Aberdeen Central</v>
      </c>
      <c r="AH12" s="10">
        <f t="shared" si="3"/>
        <v>10</v>
      </c>
      <c r="AI12" s="10">
        <f t="shared" si="7"/>
        <v>11</v>
      </c>
      <c r="AJ12" s="10" t="str">
        <f t="shared" si="4"/>
        <v>-</v>
      </c>
      <c r="AK12" s="10" t="str">
        <f t="shared" si="8"/>
        <v>-</v>
      </c>
      <c r="AL12" s="10">
        <f t="shared" si="5"/>
        <v>9</v>
      </c>
      <c r="AM12" s="10">
        <f t="shared" si="9"/>
        <v>12</v>
      </c>
      <c r="AN12" s="10">
        <f t="shared" si="10"/>
        <v>23</v>
      </c>
      <c r="AO12" s="25" cm="1">
        <f t="array" ref="AO12:AR12">IF(AG12="","",VLOOKUP(AG12,$Z$3:$AE$20,{3,4,5,6},FALSE))</f>
        <v>210</v>
      </c>
      <c r="AP12" s="25">
        <v>0</v>
      </c>
      <c r="AQ12" s="25">
        <v>0</v>
      </c>
      <c r="AR12" s="25">
        <v>0</v>
      </c>
    </row>
    <row r="13" spans="1:59" s="22" customFormat="1" ht="13" x14ac:dyDescent="0.3">
      <c r="A13" s="20">
        <f t="shared" si="0"/>
        <v>11</v>
      </c>
      <c r="B13" s="19" t="str">
        <v>Pierre</v>
      </c>
      <c r="C13" s="25">
        <v>209.5</v>
      </c>
      <c r="D13" s="40"/>
      <c r="E13" s="40"/>
      <c r="F13" s="40"/>
      <c r="G13" s="40"/>
      <c r="H13" s="21"/>
      <c r="I13" s="20" t="str">
        <f t="shared" si="1"/>
        <v/>
      </c>
      <c r="J13" s="19"/>
      <c r="K13" s="25"/>
      <c r="L13" s="40"/>
      <c r="M13" s="40"/>
      <c r="N13" s="40"/>
      <c r="O13" s="40"/>
      <c r="P13" s="84"/>
      <c r="Q13" s="20">
        <f t="shared" si="2"/>
        <v>11</v>
      </c>
      <c r="R13" s="19" t="str">
        <v>Huron</v>
      </c>
      <c r="S13" s="25">
        <v>209.5</v>
      </c>
      <c r="T13" s="40"/>
      <c r="U13" s="40"/>
      <c r="V13" s="40"/>
      <c r="W13" s="40"/>
      <c r="X13" s="21"/>
      <c r="Y13" s="20">
        <f t="shared" si="6"/>
        <v>11</v>
      </c>
      <c r="Z13" s="19" t="str">
        <v>Watertown</v>
      </c>
      <c r="AA13" s="65">
        <v>28</v>
      </c>
      <c r="AB13" s="40"/>
      <c r="AC13" s="40"/>
      <c r="AD13" s="40"/>
      <c r="AE13" s="40"/>
      <c r="AF13" s="21"/>
      <c r="AG13" s="8" t="str">
        <v>Pierre</v>
      </c>
      <c r="AH13" s="10">
        <f t="shared" si="3"/>
        <v>11</v>
      </c>
      <c r="AI13" s="10">
        <f t="shared" si="7"/>
        <v>10</v>
      </c>
      <c r="AJ13" s="10" t="str">
        <f t="shared" si="4"/>
        <v>-</v>
      </c>
      <c r="AK13" s="10" t="str">
        <f t="shared" si="8"/>
        <v>-</v>
      </c>
      <c r="AL13" s="10">
        <f t="shared" si="5"/>
        <v>7</v>
      </c>
      <c r="AM13" s="10">
        <f t="shared" si="9"/>
        <v>14</v>
      </c>
      <c r="AN13" s="10">
        <f t="shared" si="10"/>
        <v>24</v>
      </c>
      <c r="AO13" s="25" cm="1">
        <f t="array" ref="AO13:AR13">IF(AG13="","",VLOOKUP(AG13,$Z$3:$AE$20,{3,4,5,6},FALSE))</f>
        <v>0</v>
      </c>
      <c r="AP13" s="25">
        <v>0</v>
      </c>
      <c r="AQ13" s="25">
        <v>0</v>
      </c>
      <c r="AR13" s="25">
        <v>0</v>
      </c>
    </row>
    <row r="14" spans="1:59" s="22" customFormat="1" ht="13" x14ac:dyDescent="0.3">
      <c r="A14" s="20">
        <f t="shared" si="0"/>
        <v>12</v>
      </c>
      <c r="B14" s="19" t="str">
        <v>Huron</v>
      </c>
      <c r="C14" s="25">
        <v>203.5</v>
      </c>
      <c r="D14" s="40"/>
      <c r="E14" s="40"/>
      <c r="F14" s="40"/>
      <c r="G14" s="40"/>
      <c r="H14" s="21"/>
      <c r="I14" s="20" t="str">
        <f t="shared" si="1"/>
        <v/>
      </c>
      <c r="J14" s="19"/>
      <c r="K14" s="25"/>
      <c r="L14" s="40"/>
      <c r="M14" s="40"/>
      <c r="N14" s="40"/>
      <c r="O14" s="40"/>
      <c r="P14" s="84"/>
      <c r="Q14" s="20" t="str">
        <f t="shared" si="2"/>
        <v/>
      </c>
      <c r="R14" s="19"/>
      <c r="S14" s="25"/>
      <c r="T14" s="40"/>
      <c r="U14" s="40"/>
      <c r="V14" s="40"/>
      <c r="W14" s="40"/>
      <c r="X14" s="21"/>
      <c r="Y14" s="20">
        <f t="shared" si="6"/>
        <v>12</v>
      </c>
      <c r="Z14" s="19" t="str">
        <v>Brookings</v>
      </c>
      <c r="AA14" s="65">
        <v>25</v>
      </c>
      <c r="AB14" s="40"/>
      <c r="AC14" s="40"/>
      <c r="AD14" s="40"/>
      <c r="AE14" s="40"/>
      <c r="AF14" s="21"/>
      <c r="AG14" s="8" t="str">
        <v>Huron</v>
      </c>
      <c r="AH14" s="10">
        <f t="shared" si="3"/>
        <v>12</v>
      </c>
      <c r="AI14" s="10">
        <f t="shared" si="7"/>
        <v>9</v>
      </c>
      <c r="AJ14" s="10" t="str">
        <f t="shared" si="4"/>
        <v>-</v>
      </c>
      <c r="AK14" s="10" t="str">
        <f t="shared" si="8"/>
        <v>-</v>
      </c>
      <c r="AL14" s="10">
        <f t="shared" si="5"/>
        <v>11</v>
      </c>
      <c r="AM14" s="10">
        <f t="shared" si="9"/>
        <v>10</v>
      </c>
      <c r="AN14" s="10">
        <f t="shared" si="10"/>
        <v>19</v>
      </c>
      <c r="AO14" s="25" cm="1">
        <f t="array" ref="AO14:AR14">IF(AG14="","",VLOOKUP(AG14,$Z$3:$AE$20,{3,4,5,6},FALSE))</f>
        <v>0</v>
      </c>
      <c r="AP14" s="25">
        <v>0</v>
      </c>
      <c r="AQ14" s="25">
        <v>0</v>
      </c>
      <c r="AR14" s="25">
        <v>0</v>
      </c>
    </row>
    <row r="15" spans="1:59" s="20" customFormat="1" ht="13" x14ac:dyDescent="0.3">
      <c r="A15" s="20" t="str">
        <f t="shared" si="0"/>
        <v/>
      </c>
      <c r="B15" s="19"/>
      <c r="C15" s="25"/>
      <c r="D15" s="40"/>
      <c r="E15" s="40"/>
      <c r="F15" s="40"/>
      <c r="G15" s="40"/>
      <c r="H15" s="21"/>
      <c r="I15" s="20" t="str">
        <f t="shared" si="1"/>
        <v/>
      </c>
      <c r="J15" s="19"/>
      <c r="K15" s="25"/>
      <c r="L15" s="40"/>
      <c r="M15" s="40"/>
      <c r="N15" s="40"/>
      <c r="O15" s="40"/>
      <c r="P15" s="84"/>
      <c r="Q15" s="20" t="str">
        <f t="shared" si="2"/>
        <v/>
      </c>
      <c r="R15" s="19"/>
      <c r="S15" s="25"/>
      <c r="T15" s="40"/>
      <c r="U15" s="40"/>
      <c r="V15" s="40"/>
      <c r="W15" s="40"/>
      <c r="X15" s="21"/>
      <c r="Y15" s="20">
        <f t="shared" si="6"/>
        <v>13</v>
      </c>
      <c r="Z15" s="19" t="str">
        <v>Pierre</v>
      </c>
      <c r="AA15" s="65">
        <v>24</v>
      </c>
      <c r="AB15" s="40"/>
      <c r="AC15" s="40"/>
      <c r="AD15" s="40"/>
      <c r="AE15" s="40"/>
      <c r="AF15" s="21"/>
      <c r="AG15" s="8" t="str">
        <v>Brandon Valley</v>
      </c>
      <c r="AH15" s="10" t="str">
        <f t="shared" si="3"/>
        <v>-</v>
      </c>
      <c r="AI15" s="10" t="str">
        <f t="shared" si="7"/>
        <v>-</v>
      </c>
      <c r="AJ15" s="10">
        <f t="shared" si="4"/>
        <v>1</v>
      </c>
      <c r="AK15" s="10">
        <f t="shared" si="8"/>
        <v>20</v>
      </c>
      <c r="AL15" s="10">
        <f t="shared" si="5"/>
        <v>1</v>
      </c>
      <c r="AM15" s="10">
        <f t="shared" si="9"/>
        <v>20</v>
      </c>
      <c r="AN15" s="10">
        <f t="shared" si="10"/>
        <v>40</v>
      </c>
      <c r="AO15" s="25" cm="1">
        <f t="array" ref="AO15:AR15">IF(AG15="","",VLOOKUP(AG15,$Z$3:$AE$20,{3,4,5,6},FALSE))</f>
        <v>0</v>
      </c>
      <c r="AP15" s="25">
        <v>0</v>
      </c>
      <c r="AQ15" s="25">
        <v>0</v>
      </c>
      <c r="AR15" s="25">
        <v>0</v>
      </c>
      <c r="AS15" s="22"/>
      <c r="AT15" s="22"/>
      <c r="AU15" s="22"/>
      <c r="AV15" s="22"/>
      <c r="AW15" s="22"/>
      <c r="AX15" s="22"/>
      <c r="AY15" s="22"/>
      <c r="AZ15" s="22"/>
      <c r="BA15" s="22"/>
      <c r="BB15" s="22"/>
      <c r="BC15" s="22"/>
      <c r="BD15" s="22"/>
      <c r="BE15" s="22"/>
      <c r="BF15" s="22"/>
      <c r="BG15" s="22"/>
    </row>
    <row r="16" spans="1:59" s="20" customFormat="1" ht="13" x14ac:dyDescent="0.3">
      <c r="A16" s="20" t="str">
        <f t="shared" si="0"/>
        <v/>
      </c>
      <c r="B16" s="19"/>
      <c r="C16" s="25"/>
      <c r="D16" s="40"/>
      <c r="E16" s="40"/>
      <c r="F16" s="40"/>
      <c r="G16" s="40"/>
      <c r="H16" s="21"/>
      <c r="I16" s="20" t="str">
        <f t="shared" si="1"/>
        <v/>
      </c>
      <c r="J16" s="19"/>
      <c r="K16" s="25"/>
      <c r="L16" s="40"/>
      <c r="M16" s="40"/>
      <c r="N16" s="40"/>
      <c r="O16" s="40"/>
      <c r="P16" s="84"/>
      <c r="Q16" s="20" t="str">
        <f t="shared" si="2"/>
        <v/>
      </c>
      <c r="R16" s="19"/>
      <c r="S16" s="25"/>
      <c r="T16" s="40"/>
      <c r="U16" s="40"/>
      <c r="V16" s="40"/>
      <c r="W16" s="40"/>
      <c r="X16" s="21"/>
      <c r="Y16" s="20">
        <f t="shared" si="6"/>
        <v>14</v>
      </c>
      <c r="Z16" s="19" t="str">
        <v>Aberdeen Central</v>
      </c>
      <c r="AA16" s="65">
        <v>23</v>
      </c>
      <c r="AB16" s="40">
        <v>210</v>
      </c>
      <c r="AC16" s="40"/>
      <c r="AD16" s="40"/>
      <c r="AE16" s="40"/>
      <c r="AF16" s="21"/>
      <c r="AG16" s="8" t="str">
        <v>Dakota Valley</v>
      </c>
      <c r="AH16" s="10" t="str">
        <f t="shared" si="3"/>
        <v>-</v>
      </c>
      <c r="AI16" s="10" t="str">
        <f t="shared" si="7"/>
        <v>-</v>
      </c>
      <c r="AJ16" s="10">
        <f t="shared" si="4"/>
        <v>2</v>
      </c>
      <c r="AK16" s="10">
        <f t="shared" si="8"/>
        <v>19</v>
      </c>
      <c r="AL16" s="10">
        <f t="shared" si="5"/>
        <v>2</v>
      </c>
      <c r="AM16" s="10">
        <f t="shared" si="9"/>
        <v>19</v>
      </c>
      <c r="AN16" s="10">
        <f t="shared" si="10"/>
        <v>38</v>
      </c>
      <c r="AO16" s="25" cm="1">
        <f t="array" ref="AO16:AR16">IF(AG16="","",VLOOKUP(AG16,$Z$3:$AE$20,{3,4,5,6},FALSE))</f>
        <v>274.5</v>
      </c>
      <c r="AP16" s="25">
        <v>0</v>
      </c>
      <c r="AQ16" s="25">
        <v>0</v>
      </c>
      <c r="AR16" s="25">
        <v>0</v>
      </c>
      <c r="AS16" s="22"/>
      <c r="AT16" s="22"/>
      <c r="AU16" s="22"/>
      <c r="AV16" s="22"/>
      <c r="AW16" s="22"/>
      <c r="AX16" s="22"/>
      <c r="AY16" s="22"/>
      <c r="AZ16" s="22"/>
      <c r="BA16" s="22"/>
      <c r="BB16" s="22"/>
      <c r="BC16" s="22"/>
      <c r="BD16" s="22"/>
      <c r="BE16" s="22"/>
      <c r="BF16" s="22"/>
      <c r="BG16" s="22"/>
    </row>
    <row r="17" spans="1:59" s="20" customFormat="1" ht="13" x14ac:dyDescent="0.3">
      <c r="A17" s="20" t="str">
        <f t="shared" si="0"/>
        <v/>
      </c>
      <c r="B17" s="19"/>
      <c r="C17" s="25"/>
      <c r="D17" s="40"/>
      <c r="E17" s="40"/>
      <c r="F17" s="40"/>
      <c r="G17" s="40"/>
      <c r="H17" s="21"/>
      <c r="I17" s="20" t="str">
        <f t="shared" si="1"/>
        <v/>
      </c>
      <c r="J17" s="19"/>
      <c r="K17" s="25"/>
      <c r="L17" s="40"/>
      <c r="M17" s="40"/>
      <c r="N17" s="40"/>
      <c r="O17" s="40"/>
      <c r="P17" s="84"/>
      <c r="Q17" s="20" t="str">
        <f t="shared" si="2"/>
        <v/>
      </c>
      <c r="R17" s="19"/>
      <c r="S17" s="25"/>
      <c r="T17" s="40"/>
      <c r="U17" s="40"/>
      <c r="V17" s="40"/>
      <c r="W17" s="40"/>
      <c r="X17" s="21"/>
      <c r="Y17" s="20">
        <f t="shared" si="6"/>
        <v>14</v>
      </c>
      <c r="Z17" s="19" t="str">
        <v>Tea Area</v>
      </c>
      <c r="AA17" s="65">
        <v>23</v>
      </c>
      <c r="AB17" s="40">
        <v>207.5</v>
      </c>
      <c r="AC17" s="40"/>
      <c r="AD17" s="40"/>
      <c r="AE17" s="40"/>
      <c r="AF17" s="21"/>
      <c r="AG17" s="8" t="str">
        <v>Yankton</v>
      </c>
      <c r="AH17" s="10" t="str">
        <f t="shared" si="3"/>
        <v>-</v>
      </c>
      <c r="AI17" s="10" t="str">
        <f t="shared" si="7"/>
        <v>-</v>
      </c>
      <c r="AJ17" s="10">
        <f t="shared" si="4"/>
        <v>5</v>
      </c>
      <c r="AK17" s="10">
        <f t="shared" si="8"/>
        <v>16</v>
      </c>
      <c r="AL17" s="10">
        <f t="shared" si="5"/>
        <v>3</v>
      </c>
      <c r="AM17" s="10">
        <f t="shared" si="9"/>
        <v>18</v>
      </c>
      <c r="AN17" s="10">
        <f t="shared" si="10"/>
        <v>34</v>
      </c>
      <c r="AO17" s="25" cm="1">
        <f t="array" ref="AO17:AR17">IF(AG17="","",VLOOKUP(AG17,$Z$3:$AE$20,{3,4,5,6},FALSE))</f>
        <v>244</v>
      </c>
      <c r="AP17" s="25">
        <v>0</v>
      </c>
      <c r="AQ17" s="25">
        <v>0</v>
      </c>
      <c r="AR17" s="25">
        <v>0</v>
      </c>
      <c r="AS17" s="22"/>
      <c r="AT17" s="22"/>
      <c r="AU17" s="22"/>
      <c r="AV17" s="22"/>
      <c r="AW17" s="22"/>
      <c r="AX17" s="22"/>
      <c r="AY17" s="22"/>
      <c r="AZ17" s="22"/>
      <c r="BA17" s="22"/>
      <c r="BB17" s="22"/>
      <c r="BC17" s="22"/>
      <c r="BD17" s="22"/>
      <c r="BE17" s="22"/>
      <c r="BF17" s="22"/>
      <c r="BG17" s="22"/>
    </row>
    <row r="18" spans="1:59" s="20" customFormat="1" ht="13" x14ac:dyDescent="0.3">
      <c r="A18" s="20" t="str">
        <f t="shared" si="0"/>
        <v/>
      </c>
      <c r="B18" s="19"/>
      <c r="C18" s="25"/>
      <c r="D18" s="40"/>
      <c r="E18" s="40"/>
      <c r="F18" s="40"/>
      <c r="G18" s="40"/>
      <c r="H18" s="21"/>
      <c r="I18" s="20" t="str">
        <f t="shared" si="1"/>
        <v/>
      </c>
      <c r="J18" s="19"/>
      <c r="K18" s="25"/>
      <c r="L18" s="40"/>
      <c r="M18" s="40"/>
      <c r="N18" s="40"/>
      <c r="O18" s="40"/>
      <c r="P18" s="84"/>
      <c r="Q18" s="20" t="str">
        <f t="shared" si="2"/>
        <v/>
      </c>
      <c r="R18" s="19"/>
      <c r="S18" s="25"/>
      <c r="T18" s="40"/>
      <c r="U18" s="40"/>
      <c r="V18" s="40"/>
      <c r="W18" s="40"/>
      <c r="X18" s="21"/>
      <c r="Y18" s="20">
        <f t="shared" si="6"/>
        <v>16</v>
      </c>
      <c r="Z18" s="19" t="str">
        <v>Huron</v>
      </c>
      <c r="AA18" s="65">
        <v>19</v>
      </c>
      <c r="AB18" s="40"/>
      <c r="AC18" s="40"/>
      <c r="AD18" s="40"/>
      <c r="AE18" s="40"/>
      <c r="AF18" s="21"/>
      <c r="AG18" s="8" t="str">
        <v>Watertown</v>
      </c>
      <c r="AH18" s="10" t="str">
        <f t="shared" si="3"/>
        <v>-</v>
      </c>
      <c r="AI18" s="10" t="str">
        <f t="shared" si="7"/>
        <v>-</v>
      </c>
      <c r="AJ18" s="10">
        <f t="shared" si="4"/>
        <v>8</v>
      </c>
      <c r="AK18" s="10">
        <f t="shared" si="8"/>
        <v>13</v>
      </c>
      <c r="AL18" s="10">
        <f t="shared" si="5"/>
        <v>6</v>
      </c>
      <c r="AM18" s="10">
        <f t="shared" si="9"/>
        <v>15</v>
      </c>
      <c r="AN18" s="10">
        <f t="shared" si="10"/>
        <v>28</v>
      </c>
      <c r="AO18" s="25" cm="1">
        <f t="array" ref="AO18:AR18">IF(AG18="","",VLOOKUP(AG18,$Z$3:$AE$20,{3,4,5,6},FALSE))</f>
        <v>0</v>
      </c>
      <c r="AP18" s="25">
        <v>0</v>
      </c>
      <c r="AQ18" s="25">
        <v>0</v>
      </c>
      <c r="AR18" s="25">
        <v>0</v>
      </c>
      <c r="AS18" s="22"/>
      <c r="AT18" s="22"/>
      <c r="AU18" s="22"/>
      <c r="AV18" s="22"/>
      <c r="AW18" s="22"/>
      <c r="AX18" s="22"/>
      <c r="AY18" s="22"/>
      <c r="AZ18" s="22"/>
      <c r="BA18" s="22"/>
      <c r="BB18" s="22"/>
      <c r="BC18" s="22"/>
      <c r="BD18" s="22"/>
      <c r="BE18" s="22"/>
      <c r="BF18" s="22"/>
      <c r="BG18" s="22"/>
    </row>
    <row r="19" spans="1:59" s="20" customFormat="1" ht="13" x14ac:dyDescent="0.3">
      <c r="A19" s="20" t="str">
        <f t="shared" si="0"/>
        <v/>
      </c>
      <c r="B19" s="19"/>
      <c r="C19" s="25"/>
      <c r="D19" s="40"/>
      <c r="E19" s="40"/>
      <c r="F19" s="40"/>
      <c r="G19" s="40"/>
      <c r="H19" s="21"/>
      <c r="I19" s="20" t="str">
        <f t="shared" si="1"/>
        <v/>
      </c>
      <c r="J19" s="19"/>
      <c r="K19" s="25"/>
      <c r="L19" s="40"/>
      <c r="M19" s="40"/>
      <c r="N19" s="40"/>
      <c r="O19" s="40"/>
      <c r="P19" s="84"/>
      <c r="Q19" s="20" t="str">
        <f t="shared" si="2"/>
        <v/>
      </c>
      <c r="R19" s="19"/>
      <c r="S19" s="25"/>
      <c r="T19" s="40"/>
      <c r="U19" s="40"/>
      <c r="V19" s="40"/>
      <c r="W19" s="40"/>
      <c r="X19" s="21"/>
      <c r="Y19" s="20" t="str">
        <f t="shared" si="6"/>
        <v/>
      </c>
      <c r="Z19" s="19"/>
      <c r="AA19" s="65"/>
      <c r="AB19" s="40"/>
      <c r="AC19" s="40"/>
      <c r="AD19" s="40"/>
      <c r="AE19" s="40"/>
      <c r="AF19" s="21"/>
      <c r="AG19" s="8"/>
      <c r="AH19" s="10" t="str">
        <f t="shared" si="3"/>
        <v/>
      </c>
      <c r="AI19" s="10" t="str">
        <f t="shared" si="7"/>
        <v/>
      </c>
      <c r="AJ19" s="10" t="str">
        <f t="shared" si="4"/>
        <v/>
      </c>
      <c r="AK19" s="10" t="str">
        <f t="shared" si="8"/>
        <v/>
      </c>
      <c r="AL19" s="10" t="str">
        <f t="shared" si="5"/>
        <v/>
      </c>
      <c r="AM19" s="10" t="str">
        <f t="shared" si="9"/>
        <v/>
      </c>
      <c r="AN19" s="10" t="str">
        <f t="shared" si="10"/>
        <v/>
      </c>
      <c r="AO19" s="25" t="str" cm="1">
        <f t="array" ref="AO19">IF(AG19="","",VLOOKUP(AG19,$Z$3:$AE$20,{3,4,5,6},FALSE))</f>
        <v/>
      </c>
      <c r="AP19" s="25"/>
      <c r="AQ19" s="25"/>
      <c r="AR19" s="25"/>
      <c r="AS19" s="22"/>
      <c r="AT19" s="22"/>
      <c r="AU19" s="22"/>
      <c r="AV19" s="22"/>
      <c r="AW19" s="22"/>
      <c r="AX19" s="22"/>
      <c r="AY19" s="22"/>
      <c r="AZ19" s="22"/>
      <c r="BA19" s="22"/>
      <c r="BB19" s="22"/>
      <c r="BC19" s="22"/>
      <c r="BD19" s="22"/>
      <c r="BE19" s="22"/>
      <c r="BF19" s="22"/>
      <c r="BG19" s="22"/>
    </row>
    <row r="20" spans="1:59" s="20" customFormat="1" ht="13" x14ac:dyDescent="0.3">
      <c r="A20" s="20" t="str">
        <f t="shared" si="0"/>
        <v/>
      </c>
      <c r="B20" s="19"/>
      <c r="C20" s="25"/>
      <c r="D20" s="40"/>
      <c r="E20" s="40"/>
      <c r="F20" s="40"/>
      <c r="G20" s="40"/>
      <c r="H20" s="21"/>
      <c r="I20" s="20" t="str">
        <f t="shared" si="1"/>
        <v/>
      </c>
      <c r="J20" s="19"/>
      <c r="K20" s="25"/>
      <c r="L20" s="40"/>
      <c r="M20" s="40"/>
      <c r="N20" s="40"/>
      <c r="O20" s="40"/>
      <c r="P20" s="84"/>
      <c r="Q20" s="20" t="str">
        <f t="shared" si="2"/>
        <v/>
      </c>
      <c r="R20" s="19"/>
      <c r="S20" s="25"/>
      <c r="T20" s="40"/>
      <c r="U20" s="40"/>
      <c r="V20" s="40"/>
      <c r="W20" s="40"/>
      <c r="X20" s="21"/>
      <c r="Y20" s="20" t="str">
        <f t="shared" si="6"/>
        <v/>
      </c>
      <c r="Z20" s="19"/>
      <c r="AA20" s="65"/>
      <c r="AB20" s="40"/>
      <c r="AC20" s="40"/>
      <c r="AD20" s="40"/>
      <c r="AE20" s="40"/>
      <c r="AF20" s="21"/>
      <c r="AG20" s="8"/>
      <c r="AH20" s="10" t="str">
        <f t="shared" si="3"/>
        <v/>
      </c>
      <c r="AI20" s="10" t="str">
        <f t="shared" si="7"/>
        <v/>
      </c>
      <c r="AJ20" s="10" t="str">
        <f t="shared" si="4"/>
        <v/>
      </c>
      <c r="AK20" s="10" t="str">
        <f t="shared" si="8"/>
        <v/>
      </c>
      <c r="AL20" s="10" t="str">
        <f t="shared" si="5"/>
        <v/>
      </c>
      <c r="AM20" s="10" t="str">
        <f t="shared" si="9"/>
        <v/>
      </c>
      <c r="AN20" s="10" t="str">
        <f t="shared" si="10"/>
        <v/>
      </c>
      <c r="AO20" s="25" t="str" cm="1">
        <f t="array" ref="AO20">IF(AG20="","",VLOOKUP(AG20,$Z$3:$AE$20,{3,4,5,6},FALSE))</f>
        <v/>
      </c>
      <c r="AP20" s="25"/>
      <c r="AQ20" s="25"/>
      <c r="AR20" s="25"/>
      <c r="AS20" s="22"/>
      <c r="AT20" s="22"/>
      <c r="AU20" s="22"/>
      <c r="AV20" s="22"/>
      <c r="AW20" s="22"/>
      <c r="AX20" s="22"/>
      <c r="AY20" s="22"/>
      <c r="AZ20" s="22"/>
      <c r="BA20" s="22"/>
      <c r="BB20" s="22"/>
      <c r="BC20" s="22"/>
      <c r="BD20" s="22"/>
      <c r="BE20" s="22"/>
      <c r="BF20" s="22"/>
      <c r="BG20" s="22"/>
    </row>
    <row r="21" spans="1:59" s="20" customFormat="1" ht="13" x14ac:dyDescent="0.3">
      <c r="A21" s="20" t="str">
        <f t="shared" si="0"/>
        <v/>
      </c>
      <c r="B21" s="19"/>
      <c r="C21" s="25"/>
      <c r="D21" s="40"/>
      <c r="E21" s="40"/>
      <c r="F21" s="40"/>
      <c r="G21" s="40"/>
      <c r="H21" s="21"/>
      <c r="I21" s="20" t="str">
        <f t="shared" si="1"/>
        <v/>
      </c>
      <c r="J21" s="19"/>
      <c r="K21" s="25"/>
      <c r="L21" s="40"/>
      <c r="M21" s="40"/>
      <c r="N21" s="40"/>
      <c r="O21" s="40"/>
      <c r="P21" s="84"/>
      <c r="Q21" s="20" t="str">
        <f t="shared" si="2"/>
        <v/>
      </c>
      <c r="R21" s="19"/>
      <c r="S21" s="25"/>
      <c r="T21" s="40"/>
      <c r="U21" s="40"/>
      <c r="V21" s="40"/>
      <c r="W21" s="40"/>
      <c r="X21" s="21"/>
      <c r="Y21" s="20" t="str">
        <f t="shared" si="6"/>
        <v/>
      </c>
      <c r="Z21" s="19"/>
      <c r="AA21" s="65"/>
      <c r="AB21" s="40"/>
      <c r="AC21" s="40"/>
      <c r="AD21" s="40"/>
      <c r="AE21" s="40"/>
      <c r="AF21" s="21"/>
      <c r="AG21" s="8"/>
      <c r="AH21" s="10" t="str">
        <f t="shared" si="3"/>
        <v/>
      </c>
      <c r="AI21" s="10" t="str">
        <f t="shared" si="7"/>
        <v/>
      </c>
      <c r="AJ21" s="10" t="str">
        <f t="shared" si="4"/>
        <v/>
      </c>
      <c r="AK21" s="10" t="str">
        <f t="shared" si="8"/>
        <v/>
      </c>
      <c r="AL21" s="10" t="str">
        <f t="shared" si="5"/>
        <v/>
      </c>
      <c r="AM21" s="10" t="str">
        <f t="shared" si="9"/>
        <v/>
      </c>
      <c r="AN21" s="10" t="str">
        <f t="shared" si="10"/>
        <v/>
      </c>
      <c r="AO21" s="25" t="str" cm="1">
        <f t="array" ref="AO21">IF(AG21="","",VLOOKUP(AG21,$Z$3:$AE$20,{3,4,5,6},FALSE))</f>
        <v/>
      </c>
      <c r="AP21" s="25"/>
      <c r="AQ21" s="25"/>
      <c r="AR21" s="25"/>
      <c r="AS21" s="22"/>
      <c r="AT21" s="22"/>
      <c r="AU21" s="22"/>
      <c r="AV21" s="22"/>
      <c r="AW21" s="22"/>
      <c r="AX21" s="22"/>
      <c r="AY21" s="22"/>
      <c r="AZ21" s="22"/>
      <c r="BA21" s="22"/>
      <c r="BB21" s="22"/>
      <c r="BC21" s="22"/>
      <c r="BD21" s="22"/>
      <c r="BE21" s="22"/>
      <c r="BF21" s="22"/>
      <c r="BG21" s="22"/>
    </row>
    <row r="22" spans="1:59" s="20" customFormat="1" ht="13" x14ac:dyDescent="0.3">
      <c r="A22" s="20" t="str">
        <f t="shared" si="0"/>
        <v/>
      </c>
      <c r="B22" s="19"/>
      <c r="C22" s="25"/>
      <c r="D22" s="40"/>
      <c r="E22" s="40"/>
      <c r="F22" s="40"/>
      <c r="G22" s="40"/>
      <c r="H22" s="21"/>
      <c r="I22" s="20" t="str">
        <f t="shared" si="1"/>
        <v/>
      </c>
      <c r="J22" s="19"/>
      <c r="K22" s="25"/>
      <c r="L22" s="40"/>
      <c r="M22" s="40"/>
      <c r="N22" s="40"/>
      <c r="O22" s="40"/>
      <c r="P22" s="84"/>
      <c r="Q22" s="20" t="str">
        <f t="shared" si="2"/>
        <v/>
      </c>
      <c r="R22" s="19"/>
      <c r="S22" s="25"/>
      <c r="T22" s="40"/>
      <c r="U22" s="40"/>
      <c r="V22" s="40"/>
      <c r="W22" s="40"/>
      <c r="X22" s="21"/>
      <c r="Y22" s="20" t="str">
        <f t="shared" si="6"/>
        <v/>
      </c>
      <c r="Z22" s="19"/>
      <c r="AA22" s="65"/>
      <c r="AB22" s="40"/>
      <c r="AC22" s="40"/>
      <c r="AD22" s="40"/>
      <c r="AE22" s="40"/>
      <c r="AF22" s="21"/>
      <c r="AG22" s="8"/>
      <c r="AH22" s="10" t="str">
        <f t="shared" si="3"/>
        <v/>
      </c>
      <c r="AI22" s="10" t="str">
        <f t="shared" si="7"/>
        <v/>
      </c>
      <c r="AJ22" s="10" t="str">
        <f t="shared" si="4"/>
        <v/>
      </c>
      <c r="AK22" s="10" t="str">
        <f t="shared" si="8"/>
        <v/>
      </c>
      <c r="AL22" s="10" t="str">
        <f t="shared" si="5"/>
        <v/>
      </c>
      <c r="AM22" s="10" t="str">
        <f t="shared" si="9"/>
        <v/>
      </c>
      <c r="AN22" s="10" t="str">
        <f t="shared" si="10"/>
        <v/>
      </c>
      <c r="AO22" s="25" t="str" cm="1">
        <f t="array" ref="AO22">IF(AG22="","",VLOOKUP(AG22,$Z$3:$AE$20,{3,4,5,6},FALSE))</f>
        <v/>
      </c>
      <c r="AP22" s="25"/>
      <c r="AQ22" s="25"/>
      <c r="AR22" s="25"/>
      <c r="AS22" s="22"/>
      <c r="AT22" s="22"/>
      <c r="AU22" s="22"/>
      <c r="AV22" s="22"/>
      <c r="AW22" s="22"/>
      <c r="AX22" s="22"/>
      <c r="AY22" s="22"/>
      <c r="AZ22" s="22"/>
      <c r="BA22" s="22"/>
      <c r="BB22" s="22"/>
      <c r="BC22" s="22"/>
      <c r="BD22" s="22"/>
      <c r="BE22" s="22"/>
      <c r="BF22" s="22"/>
      <c r="BG22" s="22"/>
    </row>
    <row r="23" spans="1:59" s="20" customFormat="1" ht="13" x14ac:dyDescent="0.3">
      <c r="A23" s="20" t="str">
        <f t="shared" si="0"/>
        <v/>
      </c>
      <c r="B23" s="19"/>
      <c r="C23" s="25"/>
      <c r="D23" s="40"/>
      <c r="E23" s="40"/>
      <c r="F23" s="40"/>
      <c r="G23" s="40"/>
      <c r="H23" s="21"/>
      <c r="I23" s="20" t="str">
        <f t="shared" si="1"/>
        <v/>
      </c>
      <c r="J23" s="19"/>
      <c r="K23" s="25"/>
      <c r="L23" s="40"/>
      <c r="M23" s="40"/>
      <c r="N23" s="40"/>
      <c r="O23" s="40"/>
      <c r="P23" s="84"/>
      <c r="Q23" s="20" t="str">
        <f t="shared" si="2"/>
        <v/>
      </c>
      <c r="R23" s="19"/>
      <c r="S23" s="25"/>
      <c r="T23" s="40"/>
      <c r="U23" s="40"/>
      <c r="V23" s="40"/>
      <c r="W23" s="40"/>
      <c r="X23" s="21"/>
      <c r="Y23" s="20" t="str">
        <f t="shared" si="6"/>
        <v/>
      </c>
      <c r="Z23" s="19"/>
      <c r="AA23" s="65"/>
      <c r="AB23" s="40"/>
      <c r="AC23" s="40"/>
      <c r="AD23" s="40"/>
      <c r="AE23" s="40"/>
      <c r="AF23" s="21"/>
      <c r="AG23" s="8"/>
      <c r="AH23" s="10" t="str">
        <f t="shared" si="3"/>
        <v/>
      </c>
      <c r="AI23" s="10" t="str">
        <f t="shared" si="7"/>
        <v/>
      </c>
      <c r="AJ23" s="10" t="str">
        <f t="shared" si="4"/>
        <v/>
      </c>
      <c r="AK23" s="10" t="str">
        <f t="shared" si="8"/>
        <v/>
      </c>
      <c r="AL23" s="10" t="str">
        <f t="shared" si="5"/>
        <v/>
      </c>
      <c r="AM23" s="10" t="str">
        <f t="shared" si="9"/>
        <v/>
      </c>
      <c r="AN23" s="10" t="str">
        <f t="shared" si="10"/>
        <v/>
      </c>
      <c r="AO23" s="25" t="str" cm="1">
        <f t="array" ref="AO23">IF(AG23="","",VLOOKUP(AG23,$Z$3:$AE$20,{3,4,5,6},FALSE))</f>
        <v/>
      </c>
      <c r="AP23" s="25"/>
      <c r="AQ23" s="25"/>
      <c r="AR23" s="25"/>
      <c r="AS23" s="22"/>
      <c r="AT23" s="22"/>
      <c r="AU23" s="22"/>
      <c r="AV23" s="22"/>
      <c r="AW23" s="22"/>
      <c r="AX23" s="22"/>
      <c r="AY23" s="22"/>
      <c r="AZ23" s="22"/>
      <c r="BA23" s="22"/>
      <c r="BB23" s="22"/>
      <c r="BC23" s="22"/>
      <c r="BD23" s="22"/>
      <c r="BE23" s="22"/>
      <c r="BF23" s="22"/>
      <c r="BG23" s="22"/>
    </row>
    <row r="24" spans="1:59" s="20" customFormat="1" ht="13" x14ac:dyDescent="0.3">
      <c r="A24" s="20" t="str">
        <f t="shared" si="0"/>
        <v/>
      </c>
      <c r="B24" s="19"/>
      <c r="C24" s="25"/>
      <c r="D24" s="40"/>
      <c r="E24" s="40"/>
      <c r="F24" s="40"/>
      <c r="G24" s="40"/>
      <c r="H24" s="21"/>
      <c r="I24" s="20" t="str">
        <f t="shared" si="1"/>
        <v/>
      </c>
      <c r="J24" s="19"/>
      <c r="K24" s="25"/>
      <c r="L24" s="40"/>
      <c r="M24" s="40"/>
      <c r="N24" s="40"/>
      <c r="O24" s="40"/>
      <c r="P24" s="84"/>
      <c r="Q24" s="20" t="str">
        <f t="shared" si="2"/>
        <v/>
      </c>
      <c r="R24" s="19"/>
      <c r="S24" s="25"/>
      <c r="T24" s="40"/>
      <c r="U24" s="40"/>
      <c r="V24" s="40"/>
      <c r="W24" s="40"/>
      <c r="X24" s="21"/>
      <c r="Y24" s="20" t="str">
        <f t="shared" si="6"/>
        <v/>
      </c>
      <c r="Z24" s="19"/>
      <c r="AA24" s="65"/>
      <c r="AB24" s="40"/>
      <c r="AC24" s="40"/>
      <c r="AD24" s="40"/>
      <c r="AE24" s="40"/>
      <c r="AF24" s="21"/>
      <c r="AG24" s="8"/>
      <c r="AH24" s="10" t="str">
        <f t="shared" si="3"/>
        <v/>
      </c>
      <c r="AI24" s="10" t="str">
        <f t="shared" si="7"/>
        <v/>
      </c>
      <c r="AJ24" s="10" t="str">
        <f t="shared" si="4"/>
        <v/>
      </c>
      <c r="AK24" s="10" t="str">
        <f t="shared" si="8"/>
        <v/>
      </c>
      <c r="AL24" s="10" t="str">
        <f t="shared" si="5"/>
        <v/>
      </c>
      <c r="AM24" s="10" t="str">
        <f t="shared" si="9"/>
        <v/>
      </c>
      <c r="AN24" s="10" t="str">
        <f t="shared" si="10"/>
        <v/>
      </c>
      <c r="AO24" s="25" t="str" cm="1">
        <f t="array" ref="AO24">IF(AG24="","",VLOOKUP(AG24,$Z$3:$AE$20,{3,4,5,6},FALSE))</f>
        <v/>
      </c>
      <c r="AP24" s="25"/>
      <c r="AQ24" s="25"/>
      <c r="AR24" s="25"/>
      <c r="AS24" s="22"/>
      <c r="AT24" s="22"/>
      <c r="AU24" s="22"/>
      <c r="AV24" s="22"/>
      <c r="AW24" s="22"/>
      <c r="AX24" s="22"/>
      <c r="AY24" s="22"/>
      <c r="AZ24" s="22"/>
      <c r="BA24" s="22"/>
      <c r="BB24" s="22"/>
      <c r="BC24" s="22"/>
      <c r="BD24" s="22"/>
      <c r="BE24" s="22"/>
      <c r="BF24" s="22"/>
      <c r="BG24" s="22"/>
    </row>
    <row r="25" spans="1:59" s="20" customFormat="1" ht="13" x14ac:dyDescent="0.3">
      <c r="A25" s="20" t="str">
        <f t="shared" si="0"/>
        <v/>
      </c>
      <c r="B25" s="19"/>
      <c r="C25" s="25"/>
      <c r="D25" s="40"/>
      <c r="E25" s="40"/>
      <c r="F25" s="40"/>
      <c r="G25" s="40"/>
      <c r="H25" s="21"/>
      <c r="I25" s="20" t="str">
        <f t="shared" si="1"/>
        <v/>
      </c>
      <c r="J25" s="19"/>
      <c r="K25" s="25"/>
      <c r="L25" s="40"/>
      <c r="M25" s="40"/>
      <c r="N25" s="40"/>
      <c r="O25" s="40"/>
      <c r="P25" s="84"/>
      <c r="Q25" s="20" t="str">
        <f t="shared" si="2"/>
        <v/>
      </c>
      <c r="R25" s="19"/>
      <c r="S25" s="25"/>
      <c r="T25" s="40"/>
      <c r="U25" s="40"/>
      <c r="V25" s="40"/>
      <c r="W25" s="40"/>
      <c r="X25" s="21"/>
      <c r="Y25" s="20" t="str">
        <f t="shared" si="6"/>
        <v/>
      </c>
      <c r="Z25" s="19"/>
      <c r="AA25" s="65"/>
      <c r="AB25" s="40"/>
      <c r="AC25" s="40"/>
      <c r="AD25" s="40"/>
      <c r="AE25" s="40"/>
      <c r="AF25" s="21"/>
      <c r="AG25" s="8"/>
      <c r="AH25" s="10" t="str">
        <f t="shared" si="3"/>
        <v/>
      </c>
      <c r="AI25" s="10" t="str">
        <f t="shared" si="7"/>
        <v/>
      </c>
      <c r="AJ25" s="10" t="str">
        <f t="shared" si="4"/>
        <v/>
      </c>
      <c r="AK25" s="10" t="str">
        <f t="shared" si="8"/>
        <v/>
      </c>
      <c r="AL25" s="10" t="str">
        <f t="shared" si="5"/>
        <v/>
      </c>
      <c r="AM25" s="10" t="str">
        <f t="shared" si="9"/>
        <v/>
      </c>
      <c r="AN25" s="10" t="str">
        <f t="shared" si="10"/>
        <v/>
      </c>
      <c r="AO25" s="25" t="str" cm="1">
        <f t="array" ref="AO25">IF(AG25="","",VLOOKUP(AG25,$Z$3:$AE$20,{3,4,5,6},FALSE))</f>
        <v/>
      </c>
      <c r="AP25" s="25"/>
      <c r="AQ25" s="25"/>
      <c r="AR25" s="25"/>
      <c r="AS25" s="22"/>
      <c r="AT25" s="22"/>
      <c r="AU25" s="22"/>
      <c r="AV25" s="22"/>
      <c r="AW25" s="22"/>
      <c r="AX25" s="22"/>
      <c r="AY25" s="22"/>
      <c r="AZ25" s="22"/>
      <c r="BA25" s="22"/>
      <c r="BB25" s="22"/>
      <c r="BC25" s="22"/>
      <c r="BD25" s="22"/>
      <c r="BE25" s="22"/>
      <c r="BF25" s="22"/>
      <c r="BG25" s="22"/>
    </row>
    <row r="26" spans="1:59" s="20" customFormat="1" ht="13" x14ac:dyDescent="0.3">
      <c r="A26" s="20" t="str">
        <f t="shared" si="0"/>
        <v/>
      </c>
      <c r="B26" s="19"/>
      <c r="C26" s="25"/>
      <c r="D26" s="40"/>
      <c r="E26" s="40"/>
      <c r="F26" s="40"/>
      <c r="G26" s="40"/>
      <c r="H26" s="21"/>
      <c r="I26" s="20" t="str">
        <f t="shared" si="1"/>
        <v/>
      </c>
      <c r="J26" s="19"/>
      <c r="K26" s="25"/>
      <c r="L26" s="40"/>
      <c r="M26" s="40"/>
      <c r="N26" s="40"/>
      <c r="O26" s="40"/>
      <c r="P26" s="84"/>
      <c r="Q26" s="20" t="str">
        <f t="shared" si="2"/>
        <v/>
      </c>
      <c r="R26" s="19"/>
      <c r="S26" s="25"/>
      <c r="T26" s="40"/>
      <c r="U26" s="40"/>
      <c r="V26" s="40"/>
      <c r="W26" s="40"/>
      <c r="X26" s="21"/>
      <c r="Y26" s="20" t="str">
        <f t="shared" si="6"/>
        <v/>
      </c>
      <c r="Z26" s="19"/>
      <c r="AA26" s="65"/>
      <c r="AB26" s="40"/>
      <c r="AC26" s="40"/>
      <c r="AD26" s="40"/>
      <c r="AE26" s="40"/>
      <c r="AF26" s="21"/>
      <c r="AG26" s="8"/>
      <c r="AH26" s="10" t="str">
        <f t="shared" si="3"/>
        <v/>
      </c>
      <c r="AI26" s="10" t="str">
        <f t="shared" si="7"/>
        <v/>
      </c>
      <c r="AJ26" s="10" t="str">
        <f t="shared" si="4"/>
        <v/>
      </c>
      <c r="AK26" s="10" t="str">
        <f t="shared" si="8"/>
        <v/>
      </c>
      <c r="AL26" s="10" t="str">
        <f t="shared" si="5"/>
        <v/>
      </c>
      <c r="AM26" s="10" t="str">
        <f t="shared" si="9"/>
        <v/>
      </c>
      <c r="AN26" s="10" t="str">
        <f t="shared" si="10"/>
        <v/>
      </c>
      <c r="AO26" s="25" t="str" cm="1">
        <f t="array" ref="AO26">IF(AG26="","",VLOOKUP(AG26,$Z$3:$AE$20,{3,4,5,6},FALSE))</f>
        <v/>
      </c>
      <c r="AP26" s="25"/>
      <c r="AQ26" s="25"/>
      <c r="AR26" s="25"/>
      <c r="AS26" s="22"/>
      <c r="AT26" s="22"/>
      <c r="AU26" s="22"/>
      <c r="AV26" s="22"/>
      <c r="AW26" s="22"/>
      <c r="AX26" s="22"/>
      <c r="AY26" s="22"/>
      <c r="AZ26" s="22"/>
      <c r="BA26" s="22"/>
      <c r="BB26" s="22"/>
      <c r="BC26" s="22"/>
      <c r="BD26" s="22"/>
      <c r="BE26" s="22"/>
      <c r="BF26" s="22"/>
      <c r="BG26" s="22"/>
    </row>
    <row r="27" spans="1:59" s="20" customFormat="1" ht="13" x14ac:dyDescent="0.3">
      <c r="A27" s="20" t="str">
        <f t="shared" si="0"/>
        <v/>
      </c>
      <c r="B27" s="19"/>
      <c r="C27" s="25"/>
      <c r="D27" s="40"/>
      <c r="E27" s="40"/>
      <c r="F27" s="40"/>
      <c r="G27" s="40"/>
      <c r="H27" s="21"/>
      <c r="I27" s="20" t="str">
        <f t="shared" si="1"/>
        <v/>
      </c>
      <c r="J27" s="19"/>
      <c r="K27" s="25"/>
      <c r="L27" s="40"/>
      <c r="M27" s="40"/>
      <c r="N27" s="40"/>
      <c r="O27" s="40"/>
      <c r="P27" s="84"/>
      <c r="Q27" s="20" t="str">
        <f t="shared" si="2"/>
        <v/>
      </c>
      <c r="R27" s="19"/>
      <c r="S27" s="25"/>
      <c r="T27" s="40"/>
      <c r="U27" s="40"/>
      <c r="V27" s="40"/>
      <c r="W27" s="40"/>
      <c r="X27" s="21"/>
      <c r="Y27" s="20" t="str">
        <f t="shared" si="6"/>
        <v/>
      </c>
      <c r="Z27" s="19"/>
      <c r="AA27" s="65"/>
      <c r="AB27" s="40"/>
      <c r="AC27" s="40"/>
      <c r="AD27" s="40"/>
      <c r="AE27" s="40"/>
      <c r="AF27" s="21"/>
      <c r="AG27" s="8"/>
      <c r="AH27" s="10" t="str">
        <f t="shared" si="3"/>
        <v/>
      </c>
      <c r="AI27" s="10" t="str">
        <f t="shared" si="7"/>
        <v/>
      </c>
      <c r="AJ27" s="10" t="str">
        <f t="shared" si="4"/>
        <v/>
      </c>
      <c r="AK27" s="10" t="str">
        <f t="shared" si="8"/>
        <v/>
      </c>
      <c r="AL27" s="10" t="str">
        <f t="shared" si="5"/>
        <v/>
      </c>
      <c r="AM27" s="10" t="str">
        <f t="shared" si="9"/>
        <v/>
      </c>
      <c r="AN27" s="10" t="str">
        <f t="shared" si="10"/>
        <v/>
      </c>
      <c r="AO27" s="25" t="str" cm="1">
        <f t="array" ref="AO27">IF(AG27="","",VLOOKUP(AG27,$Z$3:$AE$20,{3,4,5,6},FALSE))</f>
        <v/>
      </c>
      <c r="AP27" s="25"/>
      <c r="AQ27" s="25"/>
      <c r="AR27" s="25"/>
      <c r="AS27" s="22"/>
      <c r="AT27" s="22"/>
      <c r="AU27" s="22"/>
      <c r="AV27" s="22"/>
      <c r="AW27" s="22"/>
      <c r="AX27" s="22"/>
      <c r="AY27" s="22"/>
      <c r="AZ27" s="22"/>
      <c r="BA27" s="22"/>
      <c r="BB27" s="22"/>
      <c r="BC27" s="22"/>
      <c r="BD27" s="22"/>
      <c r="BE27" s="22"/>
      <c r="BF27" s="22"/>
      <c r="BG27" s="22"/>
    </row>
    <row r="28" spans="1:59" s="20" customFormat="1" ht="13" x14ac:dyDescent="0.3">
      <c r="A28" s="20" t="str">
        <f t="shared" si="0"/>
        <v/>
      </c>
      <c r="B28" s="19"/>
      <c r="C28" s="25"/>
      <c r="D28" s="40"/>
      <c r="E28" s="40"/>
      <c r="F28" s="40"/>
      <c r="G28" s="40"/>
      <c r="H28" s="21"/>
      <c r="I28" s="20" t="str">
        <f t="shared" si="1"/>
        <v/>
      </c>
      <c r="J28" s="19"/>
      <c r="K28" s="25"/>
      <c r="L28" s="40"/>
      <c r="M28" s="40"/>
      <c r="N28" s="40"/>
      <c r="O28" s="40"/>
      <c r="P28" s="84"/>
      <c r="Q28" s="20" t="str">
        <f t="shared" si="2"/>
        <v/>
      </c>
      <c r="R28" s="19"/>
      <c r="S28" s="25"/>
      <c r="T28" s="40"/>
      <c r="U28" s="40"/>
      <c r="V28" s="40"/>
      <c r="W28" s="40"/>
      <c r="X28" s="21"/>
      <c r="Y28" s="20" t="str">
        <f t="shared" si="6"/>
        <v/>
      </c>
      <c r="Z28" s="19"/>
      <c r="AA28" s="65"/>
      <c r="AB28" s="40"/>
      <c r="AC28" s="40"/>
      <c r="AD28" s="40"/>
      <c r="AE28" s="40"/>
      <c r="AF28" s="21"/>
      <c r="AG28" s="8"/>
      <c r="AH28" s="10" t="str">
        <f t="shared" si="3"/>
        <v/>
      </c>
      <c r="AI28" s="10" t="str">
        <f t="shared" si="7"/>
        <v/>
      </c>
      <c r="AJ28" s="10" t="str">
        <f t="shared" si="4"/>
        <v/>
      </c>
      <c r="AK28" s="10" t="str">
        <f t="shared" si="8"/>
        <v/>
      </c>
      <c r="AL28" s="10" t="str">
        <f t="shared" si="5"/>
        <v/>
      </c>
      <c r="AM28" s="10" t="str">
        <f t="shared" si="9"/>
        <v/>
      </c>
      <c r="AN28" s="10" t="str">
        <f t="shared" si="10"/>
        <v/>
      </c>
      <c r="AO28" s="25" t="str" cm="1">
        <f t="array" ref="AO28">IF(AG28="","",VLOOKUP(AG28,$Z$3:$AE$20,{3,4,5,6},FALSE))</f>
        <v/>
      </c>
      <c r="AP28" s="25"/>
      <c r="AQ28" s="25"/>
      <c r="AR28" s="25"/>
      <c r="AS28" s="22"/>
      <c r="AT28" s="22"/>
      <c r="AU28" s="22"/>
      <c r="AV28" s="22"/>
      <c r="AW28" s="22"/>
      <c r="AX28" s="22"/>
      <c r="AY28" s="22"/>
      <c r="AZ28" s="22"/>
      <c r="BA28" s="22"/>
      <c r="BB28" s="22"/>
      <c r="BC28" s="22"/>
      <c r="BD28" s="22"/>
      <c r="BE28" s="22"/>
      <c r="BF28" s="22"/>
      <c r="BG28" s="22"/>
    </row>
    <row r="29" spans="1:59" s="20" customFormat="1" ht="13" x14ac:dyDescent="0.3">
      <c r="A29" s="20" t="str">
        <f t="shared" si="0"/>
        <v/>
      </c>
      <c r="B29" s="19"/>
      <c r="C29" s="25"/>
      <c r="D29" s="40"/>
      <c r="E29" s="40"/>
      <c r="F29" s="40"/>
      <c r="G29" s="40"/>
      <c r="H29" s="21"/>
      <c r="I29" s="20" t="str">
        <f t="shared" si="1"/>
        <v/>
      </c>
      <c r="J29" s="19"/>
      <c r="K29" s="25"/>
      <c r="L29" s="40"/>
      <c r="M29" s="40"/>
      <c r="N29" s="40"/>
      <c r="O29" s="40"/>
      <c r="P29" s="84"/>
      <c r="Q29" s="20" t="str">
        <f t="shared" si="2"/>
        <v/>
      </c>
      <c r="R29" s="19"/>
      <c r="S29" s="25"/>
      <c r="T29" s="40"/>
      <c r="U29" s="40"/>
      <c r="V29" s="40"/>
      <c r="W29" s="40"/>
      <c r="X29" s="21"/>
      <c r="Y29" s="20" t="str">
        <f t="shared" si="6"/>
        <v/>
      </c>
      <c r="Z29" s="19"/>
      <c r="AA29" s="65"/>
      <c r="AB29" s="40"/>
      <c r="AC29" s="40"/>
      <c r="AD29" s="40"/>
      <c r="AE29" s="40"/>
      <c r="AF29" s="21"/>
      <c r="AG29" s="8"/>
      <c r="AH29" s="10" t="str">
        <f t="shared" si="3"/>
        <v/>
      </c>
      <c r="AI29" s="10" t="str">
        <f t="shared" si="7"/>
        <v/>
      </c>
      <c r="AJ29" s="10" t="str">
        <f t="shared" si="4"/>
        <v/>
      </c>
      <c r="AK29" s="10" t="str">
        <f t="shared" si="8"/>
        <v/>
      </c>
      <c r="AL29" s="10" t="str">
        <f t="shared" si="5"/>
        <v/>
      </c>
      <c r="AM29" s="10" t="str">
        <f t="shared" si="9"/>
        <v/>
      </c>
      <c r="AN29" s="10" t="str">
        <f t="shared" si="10"/>
        <v/>
      </c>
      <c r="AO29" s="25" t="str" cm="1">
        <f t="array" ref="AO29">IF(AG29="","",VLOOKUP(AG29,$Z$3:$AE$20,{3,4,5,6},FALSE))</f>
        <v/>
      </c>
      <c r="AP29" s="25"/>
      <c r="AQ29" s="25"/>
      <c r="AR29" s="25"/>
      <c r="AS29" s="22"/>
      <c r="AT29" s="22"/>
      <c r="AU29" s="22"/>
      <c r="AV29" s="22"/>
      <c r="AW29" s="22"/>
      <c r="AX29" s="22"/>
      <c r="AY29" s="22"/>
      <c r="AZ29" s="22"/>
      <c r="BA29" s="22"/>
      <c r="BB29" s="22"/>
      <c r="BC29" s="22"/>
      <c r="BD29" s="22"/>
      <c r="BE29" s="22"/>
      <c r="BF29" s="22"/>
      <c r="BG29" s="22"/>
    </row>
    <row r="30" spans="1:59" s="20" customFormat="1" ht="13" x14ac:dyDescent="0.3">
      <c r="A30" s="20" t="str">
        <f t="shared" si="0"/>
        <v/>
      </c>
      <c r="B30" s="19"/>
      <c r="C30" s="25"/>
      <c r="D30" s="40"/>
      <c r="E30" s="40"/>
      <c r="F30" s="40"/>
      <c r="G30" s="40"/>
      <c r="H30" s="21"/>
      <c r="I30" s="20" t="str">
        <f t="shared" si="1"/>
        <v/>
      </c>
      <c r="J30" s="19"/>
      <c r="K30" s="25"/>
      <c r="L30" s="40"/>
      <c r="M30" s="40"/>
      <c r="N30" s="40"/>
      <c r="O30" s="40"/>
      <c r="P30" s="84"/>
      <c r="Q30" s="20" t="str">
        <f t="shared" si="2"/>
        <v/>
      </c>
      <c r="R30" s="19"/>
      <c r="S30" s="25"/>
      <c r="T30" s="40"/>
      <c r="U30" s="40"/>
      <c r="V30" s="40"/>
      <c r="W30" s="40"/>
      <c r="X30" s="21"/>
      <c r="Y30" s="20" t="str">
        <f t="shared" si="6"/>
        <v/>
      </c>
      <c r="Z30" s="19"/>
      <c r="AA30" s="65"/>
      <c r="AB30" s="40"/>
      <c r="AC30" s="40"/>
      <c r="AD30" s="40"/>
      <c r="AE30" s="40"/>
      <c r="AF30" s="21"/>
      <c r="AG30" s="8"/>
      <c r="AH30" s="10" t="str">
        <f t="shared" si="3"/>
        <v/>
      </c>
      <c r="AI30" s="10" t="str">
        <f t="shared" si="7"/>
        <v/>
      </c>
      <c r="AJ30" s="10" t="str">
        <f t="shared" si="4"/>
        <v/>
      </c>
      <c r="AK30" s="10" t="str">
        <f t="shared" si="8"/>
        <v/>
      </c>
      <c r="AL30" s="10" t="str">
        <f t="shared" si="5"/>
        <v/>
      </c>
      <c r="AM30" s="10" t="str">
        <f t="shared" si="9"/>
        <v/>
      </c>
      <c r="AN30" s="10" t="str">
        <f t="shared" si="10"/>
        <v/>
      </c>
      <c r="AO30" s="25" t="str" cm="1">
        <f t="array" ref="AO30">IF(AG30="","",VLOOKUP(AG30,$Z$3:$AE$20,{3,4,5,6},FALSE))</f>
        <v/>
      </c>
      <c r="AP30" s="25"/>
      <c r="AQ30" s="25"/>
      <c r="AR30" s="25"/>
      <c r="AS30" s="22"/>
      <c r="AT30" s="22"/>
      <c r="AU30" s="22"/>
      <c r="AV30" s="22"/>
      <c r="AW30" s="22"/>
      <c r="AX30" s="22"/>
      <c r="AY30" s="22"/>
      <c r="AZ30" s="22"/>
      <c r="BA30" s="22"/>
      <c r="BB30" s="22"/>
      <c r="BC30" s="22"/>
      <c r="BD30" s="22"/>
      <c r="BE30" s="22"/>
      <c r="BF30" s="22"/>
      <c r="BG30" s="22"/>
    </row>
    <row r="31" spans="1:59" s="20" customFormat="1" ht="13" x14ac:dyDescent="0.3">
      <c r="A31" s="20" t="str">
        <f t="shared" si="0"/>
        <v/>
      </c>
      <c r="B31" s="19"/>
      <c r="C31" s="25"/>
      <c r="D31" s="40"/>
      <c r="E31" s="40"/>
      <c r="F31" s="40"/>
      <c r="G31" s="40"/>
      <c r="H31" s="21"/>
      <c r="I31" s="20" t="str">
        <f t="shared" si="1"/>
        <v/>
      </c>
      <c r="J31" s="19"/>
      <c r="K31" s="25"/>
      <c r="L31" s="40"/>
      <c r="M31" s="40"/>
      <c r="N31" s="40"/>
      <c r="O31" s="40"/>
      <c r="P31" s="84"/>
      <c r="Q31" s="20" t="str">
        <f t="shared" si="2"/>
        <v/>
      </c>
      <c r="R31" s="19"/>
      <c r="S31" s="25"/>
      <c r="T31" s="40"/>
      <c r="U31" s="40"/>
      <c r="V31" s="40"/>
      <c r="W31" s="40"/>
      <c r="X31" s="21"/>
      <c r="Y31" s="20" t="str">
        <f t="shared" si="6"/>
        <v/>
      </c>
      <c r="Z31" s="19"/>
      <c r="AA31" s="65"/>
      <c r="AB31" s="40"/>
      <c r="AC31" s="40"/>
      <c r="AD31" s="40"/>
      <c r="AE31" s="40"/>
      <c r="AF31" s="21"/>
      <c r="AG31" s="8"/>
      <c r="AH31" s="10" t="str">
        <f t="shared" si="3"/>
        <v/>
      </c>
      <c r="AI31" s="10" t="str">
        <f t="shared" si="7"/>
        <v/>
      </c>
      <c r="AJ31" s="10" t="str">
        <f t="shared" si="4"/>
        <v/>
      </c>
      <c r="AK31" s="10" t="str">
        <f t="shared" si="8"/>
        <v/>
      </c>
      <c r="AL31" s="10" t="str">
        <f t="shared" si="5"/>
        <v/>
      </c>
      <c r="AM31" s="10" t="str">
        <f t="shared" si="9"/>
        <v/>
      </c>
      <c r="AN31" s="10" t="str">
        <f t="shared" si="10"/>
        <v/>
      </c>
      <c r="AO31" s="25" t="str" cm="1">
        <f t="array" ref="AO31">IF(AG31="","",VLOOKUP(AG31,$Z$3:$AE$20,{3,4,5,6},FALSE))</f>
        <v/>
      </c>
      <c r="AP31" s="25"/>
      <c r="AQ31" s="25"/>
      <c r="AR31" s="25"/>
      <c r="AS31" s="22"/>
      <c r="AT31" s="22"/>
      <c r="AU31" s="22"/>
      <c r="AV31" s="22"/>
      <c r="AW31" s="22"/>
      <c r="AX31" s="22"/>
      <c r="AY31" s="22"/>
      <c r="AZ31" s="22"/>
      <c r="BA31" s="22"/>
      <c r="BB31" s="22"/>
      <c r="BC31" s="22"/>
      <c r="BD31" s="22"/>
      <c r="BE31" s="22"/>
      <c r="BF31" s="22"/>
      <c r="BG31" s="22"/>
    </row>
    <row r="32" spans="1:59" s="20" customFormat="1" ht="13" x14ac:dyDescent="0.3">
      <c r="A32" s="20" t="str">
        <f t="shared" si="0"/>
        <v/>
      </c>
      <c r="B32" s="19"/>
      <c r="C32" s="25"/>
      <c r="D32" s="40"/>
      <c r="E32" s="40"/>
      <c r="F32" s="40"/>
      <c r="G32" s="40"/>
      <c r="H32" s="21"/>
      <c r="I32" s="20" t="str">
        <f t="shared" si="1"/>
        <v/>
      </c>
      <c r="J32" s="19"/>
      <c r="K32" s="25"/>
      <c r="L32" s="40"/>
      <c r="M32" s="40"/>
      <c r="N32" s="40"/>
      <c r="O32" s="40"/>
      <c r="P32" s="84"/>
      <c r="Q32" s="20" t="str">
        <f t="shared" si="2"/>
        <v/>
      </c>
      <c r="R32" s="19"/>
      <c r="S32" s="25"/>
      <c r="T32" s="40"/>
      <c r="U32" s="40"/>
      <c r="V32" s="40"/>
      <c r="W32" s="40"/>
      <c r="X32" s="21"/>
      <c r="Y32" s="20" t="str">
        <f t="shared" si="6"/>
        <v/>
      </c>
      <c r="Z32" s="19"/>
      <c r="AA32" s="65"/>
      <c r="AB32" s="40"/>
      <c r="AC32" s="40"/>
      <c r="AD32" s="40"/>
      <c r="AE32" s="40"/>
      <c r="AF32" s="21"/>
      <c r="AG32" s="8"/>
      <c r="AH32" s="10" t="str">
        <f t="shared" si="3"/>
        <v/>
      </c>
      <c r="AI32" s="10" t="str">
        <f t="shared" si="7"/>
        <v/>
      </c>
      <c r="AJ32" s="10" t="str">
        <f t="shared" si="4"/>
        <v/>
      </c>
      <c r="AK32" s="10" t="str">
        <f t="shared" si="8"/>
        <v/>
      </c>
      <c r="AL32" s="10" t="str">
        <f t="shared" si="5"/>
        <v/>
      </c>
      <c r="AM32" s="10" t="str">
        <f t="shared" si="9"/>
        <v/>
      </c>
      <c r="AN32" s="10" t="str">
        <f t="shared" si="10"/>
        <v/>
      </c>
      <c r="AO32" s="25" t="str" cm="1">
        <f t="array" ref="AO32">IF(AG32="","",VLOOKUP(AG32,$Z$3:$AE$20,{3,4,5,6},FALSE))</f>
        <v/>
      </c>
      <c r="AP32" s="25"/>
      <c r="AQ32" s="25"/>
      <c r="AR32" s="25"/>
      <c r="AS32" s="22"/>
      <c r="AT32" s="22"/>
      <c r="AU32" s="22"/>
      <c r="AV32" s="22"/>
      <c r="AW32" s="22"/>
      <c r="AX32" s="22"/>
      <c r="AY32" s="22"/>
      <c r="AZ32" s="22"/>
      <c r="BA32" s="22"/>
      <c r="BB32" s="22"/>
      <c r="BC32" s="22"/>
      <c r="BD32" s="22"/>
      <c r="BE32" s="22"/>
      <c r="BF32" s="22"/>
      <c r="BG32" s="22"/>
    </row>
    <row r="33" spans="1:44" s="30" customFormat="1" x14ac:dyDescent="0.35">
      <c r="A33" s="27"/>
      <c r="B33" s="31"/>
      <c r="C33" s="31"/>
      <c r="D33" s="31"/>
      <c r="E33" s="31"/>
      <c r="F33" s="31"/>
      <c r="G33" s="31"/>
      <c r="H33" s="29"/>
      <c r="I33" s="27"/>
      <c r="J33" s="31"/>
      <c r="K33" s="31"/>
      <c r="L33" s="31"/>
      <c r="M33" s="31"/>
      <c r="N33" s="31"/>
      <c r="O33" s="31"/>
      <c r="P33" s="85"/>
      <c r="Q33" s="27"/>
      <c r="R33" s="31"/>
      <c r="S33" s="31"/>
      <c r="T33" s="31"/>
      <c r="U33" s="31"/>
      <c r="V33" s="31"/>
      <c r="W33" s="31"/>
      <c r="X33" s="29"/>
      <c r="Y33" s="27"/>
      <c r="Z33" s="31"/>
      <c r="AA33" s="28"/>
      <c r="AB33" s="31"/>
      <c r="AC33" s="31"/>
      <c r="AD33" s="31"/>
      <c r="AE33" s="31"/>
      <c r="AF33" s="29"/>
      <c r="AG33" s="7"/>
      <c r="AH33" s="6"/>
      <c r="AI33" s="6"/>
      <c r="AJ33" s="6"/>
      <c r="AK33" s="6"/>
      <c r="AL33" s="6"/>
      <c r="AM33" s="6"/>
      <c r="AN33" s="6"/>
      <c r="AO33" s="28"/>
      <c r="AP33" s="28"/>
      <c r="AQ33" s="28"/>
      <c r="AR33" s="28"/>
    </row>
    <row r="35" spans="1:44" x14ac:dyDescent="0.35">
      <c r="A35" s="63" t="s">
        <v>69</v>
      </c>
      <c r="B35" s="63"/>
      <c r="C35" s="80"/>
      <c r="D35" s="80"/>
      <c r="E35" s="80"/>
      <c r="F35" s="80"/>
      <c r="G35" s="80"/>
      <c r="H35" s="63"/>
      <c r="I35" s="63"/>
      <c r="J35" s="63"/>
      <c r="K35" s="80"/>
      <c r="L35" s="80"/>
      <c r="M35" s="80"/>
      <c r="N35" s="80"/>
      <c r="O35" s="80"/>
      <c r="P35" s="80"/>
      <c r="Q35" s="63"/>
      <c r="R35" s="63"/>
      <c r="S35" s="80"/>
      <c r="T35" s="80"/>
      <c r="U35" s="80"/>
      <c r="V35" s="80"/>
      <c r="W35" s="80"/>
      <c r="X35" s="63"/>
      <c r="Y35" s="63"/>
      <c r="Z35" s="63"/>
      <c r="AA35" s="63"/>
      <c r="AB35" s="80"/>
      <c r="AC35" s="80"/>
      <c r="AD35" s="80"/>
      <c r="AE35" s="80"/>
      <c r="AF35" s="63"/>
      <c r="AO35" s="1"/>
      <c r="AP35" s="1"/>
      <c r="AQ35" s="1"/>
      <c r="AR35" s="1"/>
    </row>
    <row r="36" spans="1:44" x14ac:dyDescent="0.35">
      <c r="A36" s="23" t="s">
        <v>49</v>
      </c>
      <c r="B36" s="100" t="s">
        <v>62</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O36" s="1"/>
      <c r="AP36" s="1"/>
      <c r="AQ36" s="1"/>
      <c r="AR36" s="1"/>
    </row>
    <row r="37" spans="1:44" x14ac:dyDescent="0.35">
      <c r="A37" s="23" t="s">
        <v>50</v>
      </c>
      <c r="B37" s="100" t="s">
        <v>76</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O37" s="1"/>
      <c r="AP37" s="1"/>
      <c r="AQ37" s="1"/>
      <c r="AR37" s="1"/>
    </row>
    <row r="38" spans="1:44" x14ac:dyDescent="0.35">
      <c r="A38" s="23" t="s">
        <v>51</v>
      </c>
      <c r="B38" s="100" t="s">
        <v>61</v>
      </c>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O38" s="1"/>
      <c r="AP38" s="1"/>
      <c r="AQ38" s="1"/>
      <c r="AR38" s="1"/>
    </row>
    <row r="39" spans="1:44" x14ac:dyDescent="0.35">
      <c r="A39" s="23" t="s">
        <v>52</v>
      </c>
      <c r="B39" s="100" t="s">
        <v>60</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O39" s="1"/>
      <c r="AP39" s="1"/>
      <c r="AQ39" s="1"/>
      <c r="AR39" s="1"/>
    </row>
    <row r="40" spans="1:44" x14ac:dyDescent="0.35">
      <c r="B40" s="62"/>
      <c r="C40" s="62"/>
      <c r="D40" s="62"/>
      <c r="E40" s="62"/>
      <c r="F40" s="62"/>
      <c r="G40" s="62"/>
      <c r="H40" s="62"/>
      <c r="I40" s="62"/>
      <c r="J40" s="62"/>
      <c r="K40" s="62"/>
      <c r="L40" s="62"/>
      <c r="M40" s="62"/>
      <c r="N40" s="62"/>
      <c r="O40" s="62"/>
      <c r="Q40" s="62"/>
      <c r="R40" s="62"/>
      <c r="S40" s="62"/>
      <c r="T40" s="62"/>
      <c r="U40" s="62"/>
      <c r="V40" s="62"/>
      <c r="W40" s="62"/>
      <c r="X40" s="62"/>
      <c r="Y40" s="62"/>
      <c r="Z40" s="62"/>
      <c r="AA40" s="62"/>
      <c r="AB40" s="62"/>
      <c r="AC40" s="62"/>
      <c r="AD40" s="62"/>
      <c r="AE40" s="62"/>
      <c r="AF40" s="62"/>
      <c r="AO40" s="1"/>
      <c r="AP40" s="1"/>
      <c r="AQ40" s="1"/>
      <c r="AR40" s="1"/>
    </row>
    <row r="41" spans="1:44" x14ac:dyDescent="0.35">
      <c r="B41" s="62"/>
      <c r="C41" s="62"/>
      <c r="D41" s="62"/>
      <c r="E41" s="62"/>
      <c r="F41" s="62"/>
      <c r="G41" s="62"/>
      <c r="H41" s="62"/>
      <c r="I41" s="62"/>
      <c r="J41" s="62"/>
      <c r="K41" s="62"/>
      <c r="L41" s="62"/>
      <c r="M41" s="62"/>
      <c r="N41" s="62"/>
      <c r="O41" s="62"/>
      <c r="Q41" s="62"/>
      <c r="R41" s="62"/>
      <c r="S41" s="62"/>
      <c r="T41" s="62"/>
      <c r="U41" s="62"/>
      <c r="V41" s="62"/>
      <c r="W41" s="62"/>
      <c r="X41" s="62"/>
      <c r="Y41" s="62"/>
      <c r="Z41" s="62"/>
      <c r="AA41" s="62"/>
      <c r="AB41" s="62"/>
      <c r="AC41" s="62"/>
      <c r="AD41" s="62"/>
      <c r="AE41" s="62"/>
      <c r="AF41" s="62"/>
      <c r="AO41" s="1"/>
      <c r="AP41" s="1"/>
      <c r="AQ41" s="1"/>
      <c r="AR41" s="1"/>
    </row>
    <row r="42" spans="1:44" x14ac:dyDescent="0.35">
      <c r="B42" s="62"/>
      <c r="C42" s="62"/>
      <c r="D42" s="62"/>
      <c r="E42" s="62"/>
      <c r="F42" s="62"/>
      <c r="G42" s="62"/>
      <c r="H42" s="62"/>
      <c r="I42" s="62"/>
      <c r="J42" s="62"/>
      <c r="K42" s="62"/>
      <c r="L42" s="62"/>
      <c r="M42" s="62"/>
      <c r="N42" s="62"/>
      <c r="O42" s="62"/>
      <c r="Q42" s="62"/>
      <c r="R42" s="62"/>
      <c r="S42" s="62"/>
      <c r="T42" s="62"/>
      <c r="U42" s="62"/>
      <c r="V42" s="62"/>
      <c r="W42" s="62"/>
      <c r="X42" s="62"/>
      <c r="Y42" s="62"/>
      <c r="Z42" s="62"/>
      <c r="AA42" s="62"/>
      <c r="AB42" s="62"/>
      <c r="AC42" s="62"/>
      <c r="AD42" s="62"/>
      <c r="AE42" s="62"/>
      <c r="AF42" s="62"/>
      <c r="AO42" s="1"/>
      <c r="AP42" s="1"/>
      <c r="AQ42" s="1"/>
      <c r="AR42" s="1"/>
    </row>
    <row r="43" spans="1:44" x14ac:dyDescent="0.35">
      <c r="B43" s="62"/>
      <c r="C43" s="62"/>
      <c r="D43" s="62"/>
      <c r="E43" s="62"/>
      <c r="F43" s="62"/>
      <c r="G43" s="62"/>
      <c r="H43" s="62"/>
      <c r="I43" s="62"/>
      <c r="J43" s="62"/>
      <c r="K43" s="62"/>
      <c r="L43" s="62"/>
      <c r="M43" s="62"/>
      <c r="N43" s="62"/>
      <c r="O43" s="62"/>
      <c r="Q43" s="62"/>
      <c r="R43" s="62"/>
      <c r="S43" s="62"/>
      <c r="T43" s="62"/>
      <c r="U43" s="62"/>
      <c r="V43" s="62"/>
      <c r="W43" s="62"/>
      <c r="X43" s="62"/>
      <c r="Y43" s="62"/>
      <c r="Z43" s="62"/>
      <c r="AA43" s="62"/>
      <c r="AB43" s="62"/>
      <c r="AC43" s="62"/>
      <c r="AD43" s="62"/>
      <c r="AE43" s="62"/>
      <c r="AF43" s="62"/>
      <c r="AO43" s="1"/>
      <c r="AP43" s="1"/>
      <c r="AQ43" s="1"/>
      <c r="AR43" s="1"/>
    </row>
    <row r="44" spans="1:44" x14ac:dyDescent="0.35">
      <c r="B44" s="62"/>
      <c r="C44" s="62"/>
      <c r="D44" s="62"/>
      <c r="E44" s="62"/>
      <c r="F44" s="62"/>
      <c r="G44" s="62"/>
      <c r="H44" s="62"/>
      <c r="I44" s="62"/>
      <c r="J44" s="62"/>
      <c r="K44" s="62"/>
      <c r="L44" s="62"/>
      <c r="M44" s="62"/>
      <c r="N44" s="62"/>
      <c r="O44" s="62"/>
      <c r="Q44" s="62"/>
      <c r="R44" s="62"/>
      <c r="S44" s="62"/>
      <c r="T44" s="62"/>
      <c r="U44" s="62"/>
      <c r="V44" s="62"/>
      <c r="W44" s="62"/>
      <c r="X44" s="62"/>
      <c r="Y44" s="62"/>
      <c r="Z44" s="62"/>
      <c r="AA44" s="62"/>
      <c r="AB44" s="62"/>
      <c r="AC44" s="62"/>
      <c r="AD44" s="62"/>
      <c r="AE44" s="62"/>
      <c r="AF44" s="62"/>
      <c r="AO44" s="1"/>
      <c r="AP44" s="1"/>
      <c r="AQ44" s="1"/>
      <c r="AR44" s="1"/>
    </row>
  </sheetData>
  <sheetProtection algorithmName="SHA-512" hashValue="8PAj5EVqEZtC+/xhbCH+NwXZWEDGq89JPEjTkxLL3KKfE0IVvWdshXfnOCmWW5MgyIrIxlxoYygzyiHAH3QPhA==" saltValue="mnLStxMbr8U74Qdo0PQwQA==" spinCount="100000" sheet="1" objects="1" scenarios="1" selectLockedCells="1"/>
  <mergeCells count="9">
    <mergeCell ref="B37:AF37"/>
    <mergeCell ref="B38:AF38"/>
    <mergeCell ref="B39:AF39"/>
    <mergeCell ref="Y1:AE1"/>
    <mergeCell ref="AG1:AN1"/>
    <mergeCell ref="A1:G1"/>
    <mergeCell ref="I1:O1"/>
    <mergeCell ref="Q1:W1"/>
    <mergeCell ref="B36:AF36"/>
  </mergeCells>
  <conditionalFormatting sqref="A3:A32 I3:I32 P3:Q32 Y3:Y32">
    <cfRule type="expression" dxfId="4" priority="1">
      <formula>AND(A3&lt;&gt;"",COUNTIF(A$3:A$32, A3)&gt;1)</formula>
    </cfRule>
  </conditionalFormatting>
  <conditionalFormatting sqref="D3:G32">
    <cfRule type="expression" dxfId="3" priority="2">
      <formula>AND($A3&lt;&gt;"",COUNTIF($A$3:$A$32, $A3)&gt;1)</formula>
    </cfRule>
  </conditionalFormatting>
  <conditionalFormatting sqref="L3:O32">
    <cfRule type="expression" dxfId="2" priority="3">
      <formula>AND($I3&lt;&gt;"",COUNTIF($I$3:$I$32, $I3)&gt;1)</formula>
    </cfRule>
  </conditionalFormatting>
  <conditionalFormatting sqref="T3:W32">
    <cfRule type="expression" dxfId="1" priority="4">
      <formula>AND($Q3&lt;&gt;"",COUNTIF($Q$3:$Q$32, $Q3)&gt;1)</formula>
    </cfRule>
  </conditionalFormatting>
  <conditionalFormatting sqref="AB3:AE32">
    <cfRule type="expression" dxfId="0" priority="6">
      <formula>AND($Y3&lt;&gt;"",COUNTIF($Y$3:$Y$32, $Y3)&gt;1)</formula>
    </cfRule>
  </conditionalFormatting>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041C098-E2FA-497F-968D-A6EB9BDAF4A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Entries</vt:lpstr>
      <vt:lpstr>Scores</vt:lpstr>
      <vt:lpstr>CH-Results</vt:lpstr>
      <vt:lpstr>CH-Ties</vt:lpstr>
      <vt:lpstr>DN-Results</vt:lpstr>
      <vt:lpstr>DN-Ties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Magnuson</dc:creator>
  <cp:lastModifiedBy>Zubke, Pamela</cp:lastModifiedBy>
  <cp:lastPrinted>2025-12-19T16:52:13Z</cp:lastPrinted>
  <dcterms:created xsi:type="dcterms:W3CDTF">2025-12-18T16:44:47Z</dcterms:created>
  <dcterms:modified xsi:type="dcterms:W3CDTF">2026-09-19T20:30:37Z</dcterms:modified>
</cp:coreProperties>
</file>